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AWN\030_AFR\10_WiM\01_ERARBEITEN\Überganslösung_Kreisschreiben\Kopie Kreisschreiben\Deutsch\03_Forstbetrieb_Forsttechnik\"/>
    </mc:Choice>
  </mc:AlternateContent>
  <bookViews>
    <workbookView xWindow="600" yWindow="75" windowWidth="19320" windowHeight="10800" activeTab="4"/>
  </bookViews>
  <sheets>
    <sheet name="KV" sheetId="11" r:id="rId1"/>
    <sheet name="Wirtschaftlichkeit_&lt;=5m3 " sheetId="12" r:id="rId2"/>
    <sheet name="Wirtschaftlichkeit_6-8m3" sheetId="16" r:id="rId3"/>
    <sheet name="Wirtschaftlichkeit_9-11m3" sheetId="15" r:id="rId4"/>
    <sheet name="Wirtschaftlichkeit_&gt;=12m3" sheetId="18" r:id="rId5"/>
  </sheets>
  <definedNames>
    <definedName name="_xlnm.Print_Area" localSheetId="0">KV!$A$1:$G$44</definedName>
    <definedName name="_xlnm.Print_Area" localSheetId="1">'Wirtschaftlichkeit_&lt;=5m3 '!$B$2:$H$50</definedName>
    <definedName name="_xlnm.Print_Area" localSheetId="4">'Wirtschaftlichkeit_&gt;=12m3'!$B$2:$H$50</definedName>
    <definedName name="_xlnm.Print_Area" localSheetId="2">'Wirtschaftlichkeit_6-8m3'!$B$2:$H$50</definedName>
    <definedName name="_xlnm.Print_Area" localSheetId="3">'Wirtschaftlichkeit_9-11m3'!$B$2:$H$50</definedName>
  </definedNames>
  <calcPr calcId="162913"/>
</workbook>
</file>

<file path=xl/calcChain.xml><?xml version="1.0" encoding="utf-8"?>
<calcChain xmlns="http://schemas.openxmlformats.org/spreadsheetml/2006/main">
  <c r="G42" i="12" l="1"/>
  <c r="G33" i="18"/>
  <c r="G30" i="15"/>
  <c r="G30" i="16"/>
  <c r="G42" i="16"/>
  <c r="G42" i="15"/>
  <c r="G42" i="18"/>
  <c r="C37" i="18"/>
  <c r="G27" i="18"/>
  <c r="G41" i="18"/>
  <c r="C38" i="18"/>
  <c r="G35" i="18"/>
  <c r="G32" i="18"/>
  <c r="G30" i="18"/>
  <c r="G26" i="18"/>
  <c r="C38" i="15"/>
  <c r="C37" i="15"/>
  <c r="C38" i="16"/>
  <c r="C37" i="16"/>
  <c r="G26" i="16"/>
  <c r="G27" i="16"/>
  <c r="G41" i="16"/>
  <c r="G36" i="18" l="1"/>
  <c r="G38" i="18" s="1"/>
  <c r="G43" i="18"/>
  <c r="G44" i="18" s="1"/>
  <c r="G43" i="16"/>
  <c r="G44" i="16" s="1"/>
  <c r="F35" i="11"/>
  <c r="F38" i="11"/>
  <c r="F37" i="11"/>
  <c r="F36" i="11"/>
  <c r="F34" i="11"/>
  <c r="G27" i="12"/>
  <c r="F30" i="11"/>
  <c r="F31" i="11"/>
  <c r="F32" i="11"/>
  <c r="F28" i="11"/>
  <c r="F17" i="11"/>
  <c r="F18" i="11"/>
  <c r="F16" i="11"/>
  <c r="F19" i="11"/>
  <c r="F20" i="11"/>
  <c r="F14" i="11"/>
  <c r="F10" i="11"/>
  <c r="G35" i="16"/>
  <c r="G33" i="16"/>
  <c r="G32" i="16"/>
  <c r="G27" i="15"/>
  <c r="G41" i="15"/>
  <c r="G35" i="15"/>
  <c r="G33" i="15"/>
  <c r="G32" i="15"/>
  <c r="G26" i="15"/>
  <c r="G35" i="12"/>
  <c r="G33" i="12"/>
  <c r="G41" i="12"/>
  <c r="G32" i="12"/>
  <c r="G26" i="12"/>
  <c r="G30" i="12"/>
  <c r="C38" i="12"/>
  <c r="C37" i="12"/>
  <c r="F29" i="11"/>
  <c r="F26" i="11"/>
  <c r="F23" i="11"/>
  <c r="F22" i="11"/>
  <c r="F13" i="11"/>
  <c r="F12" i="11"/>
  <c r="F11" i="11"/>
  <c r="G37" i="18" l="1"/>
  <c r="G43" i="15"/>
  <c r="G44" i="15" s="1"/>
  <c r="G46" i="18"/>
  <c r="G36" i="16"/>
  <c r="G37" i="16" s="1"/>
  <c r="G38" i="11"/>
  <c r="G32" i="11"/>
  <c r="G20" i="11"/>
  <c r="G14" i="11"/>
  <c r="G36" i="12"/>
  <c r="G37" i="12" s="1"/>
  <c r="G36" i="15"/>
  <c r="G38" i="15" s="1"/>
  <c r="G43" i="12"/>
  <c r="G44" i="12" s="1"/>
  <c r="F25" i="11"/>
  <c r="F24" i="11"/>
  <c r="G46" i="16" l="1"/>
  <c r="G38" i="16"/>
  <c r="G38" i="12"/>
  <c r="G46" i="12"/>
  <c r="G26" i="11"/>
  <c r="G39" i="11" s="1"/>
  <c r="G37" i="15"/>
  <c r="G46" i="15"/>
  <c r="F40" i="11" l="1"/>
  <c r="F41" i="11"/>
  <c r="G41" i="11" l="1"/>
  <c r="G42" i="11" s="1"/>
</calcChain>
</file>

<file path=xl/sharedStrings.xml><?xml version="1.0" encoding="utf-8"?>
<sst xmlns="http://schemas.openxmlformats.org/spreadsheetml/2006/main" count="319" uniqueCount="80">
  <si>
    <t>Eingabemaske</t>
  </si>
  <si>
    <t>Projektkenngrössen</t>
  </si>
  <si>
    <t>Erleichterung Holzbringung</t>
  </si>
  <si>
    <t>Wirtschaftlichkeit in %</t>
  </si>
  <si>
    <t>Jährlicher Nutzen</t>
  </si>
  <si>
    <t>Jährlicher Nutzen Total</t>
  </si>
  <si>
    <t>Investitionskosten</t>
  </si>
  <si>
    <t>Parameter</t>
  </si>
  <si>
    <t>Einheit</t>
  </si>
  <si>
    <t>Kenngrösse</t>
  </si>
  <si>
    <t>ha</t>
  </si>
  <si>
    <t xml:space="preserve">Nutzung </t>
  </si>
  <si>
    <t>(m3/ha/Jahr)</t>
  </si>
  <si>
    <t>m</t>
  </si>
  <si>
    <t xml:space="preserve">Investitionskosten pro ha </t>
  </si>
  <si>
    <t>Anzahl</t>
  </si>
  <si>
    <t>Betrag</t>
  </si>
  <si>
    <t>Wasserableitung</t>
  </si>
  <si>
    <t>%</t>
  </si>
  <si>
    <t>KOSTENVORANSCHLAG</t>
  </si>
  <si>
    <t>Total-Betrag</t>
  </si>
  <si>
    <t>Jahreskosten Total</t>
  </si>
  <si>
    <r>
      <t>Erschliessungswirksame Fläche (</t>
    </r>
    <r>
      <rPr>
        <u/>
        <sz val="10"/>
        <color theme="1"/>
        <rFont val="Arial"/>
        <family val="2"/>
      </rPr>
      <t>nicht</t>
    </r>
    <r>
      <rPr>
        <sz val="10"/>
        <color theme="1"/>
        <rFont val="Arial"/>
        <family val="2"/>
      </rPr>
      <t xml:space="preserve"> Perimeterfläche!)</t>
    </r>
  </si>
  <si>
    <t>Jahreskosten pro ha (à</t>
  </si>
  <si>
    <t xml:space="preserve">Jahreskosten pro m3 (à </t>
  </si>
  <si>
    <t>ha)</t>
  </si>
  <si>
    <t>m3)</t>
  </si>
  <si>
    <t xml:space="preserve">Länge Waldstrasse </t>
  </si>
  <si>
    <t xml:space="preserve">Länge Maschinenweg </t>
  </si>
  <si>
    <r>
      <t xml:space="preserve">Jahreskosten </t>
    </r>
    <r>
      <rPr>
        <sz val="8"/>
        <color theme="1"/>
        <rFont val="Arial"/>
        <family val="2"/>
      </rPr>
      <t>(*50 Jahre Amortisationsdauer, 2% Zins)</t>
    </r>
  </si>
  <si>
    <t>Unterhaltskosten pro Jahr (Neubau)</t>
  </si>
  <si>
    <r>
      <t>Baukosten pro Jahr (</t>
    </r>
    <r>
      <rPr>
        <i/>
        <sz val="8"/>
        <color theme="1"/>
        <rFont val="Arial"/>
        <family val="2"/>
      </rPr>
      <t>Annuitätenfaktor AN 0.0318)</t>
    </r>
  </si>
  <si>
    <r>
      <t xml:space="preserve"> - Maschinenweg (</t>
    </r>
    <r>
      <rPr>
        <i/>
        <sz val="8"/>
        <color theme="1"/>
        <rFont val="Arial"/>
        <family val="2"/>
      </rPr>
      <t>laufender Unterhalt: AN 1 &amp; Fr.1.- pro lfm; periodischer Unterhalt: AN 0.0795 &amp; Fr.10.- pro lfm)</t>
    </r>
  </si>
  <si>
    <t xml:space="preserve"> Unterhaltskosten Ausbau (Mehrkosten)</t>
  </si>
  <si>
    <t>Oberbau</t>
  </si>
  <si>
    <t>Unterbau</t>
  </si>
  <si>
    <t>Kunstbauten</t>
  </si>
  <si>
    <t>Einheitspreis</t>
  </si>
  <si>
    <t>Fr.</t>
  </si>
  <si>
    <t>Bezeichnung der Arbeiten</t>
  </si>
  <si>
    <t>Gesamtkosten</t>
  </si>
  <si>
    <t>Verschiedenes</t>
  </si>
  <si>
    <t>Projektierung / Bauleitung</t>
  </si>
  <si>
    <t>Unvorhergesehenes</t>
  </si>
  <si>
    <t>Subtotal Positionen 1 bis 5</t>
  </si>
  <si>
    <t>Text</t>
  </si>
  <si>
    <t>x</t>
  </si>
  <si>
    <t>Ort, Datum</t>
  </si>
  <si>
    <t>Kanton Bern</t>
  </si>
  <si>
    <r>
      <t xml:space="preserve">Gemeinde </t>
    </r>
    <r>
      <rPr>
        <sz val="10"/>
        <color rgb="FFFF0000"/>
        <rFont val="Arial"/>
        <family val="2"/>
      </rPr>
      <t>xxx</t>
    </r>
  </si>
  <si>
    <t>xxx</t>
  </si>
  <si>
    <r>
      <t xml:space="preserve">Walderschliessung </t>
    </r>
    <r>
      <rPr>
        <b/>
        <sz val="12"/>
        <color rgb="FFFF0000"/>
        <rFont val="Arial"/>
        <family val="2"/>
      </rPr>
      <t>xxxxxx</t>
    </r>
  </si>
  <si>
    <r>
      <t xml:space="preserve">Waldabteilung </t>
    </r>
    <r>
      <rPr>
        <sz val="10"/>
        <color rgb="FFFF0000"/>
        <rFont val="Arial"/>
        <family val="2"/>
      </rPr>
      <t>x</t>
    </r>
  </si>
  <si>
    <t>Bauherrschaft:</t>
  </si>
  <si>
    <t>Herleitung Wirtschaftlichkeit</t>
  </si>
  <si>
    <r>
      <t xml:space="preserve">Walderschliessung </t>
    </r>
    <r>
      <rPr>
        <sz val="10"/>
        <color rgb="FFFF0000"/>
        <rFont val="Arial"/>
        <family val="2"/>
      </rPr>
      <t>xxxxxx</t>
    </r>
  </si>
  <si>
    <t>Fr./ha</t>
  </si>
  <si>
    <t>Fr./Jahr</t>
  </si>
  <si>
    <t xml:space="preserve">Gesamtkosten </t>
  </si>
  <si>
    <r>
      <t>max. Investitionskosten pro ha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(interpoliert nach Schutzfunktion)</t>
    </r>
  </si>
  <si>
    <t>Fr./ha/Jahr</t>
  </si>
  <si>
    <t>Fr./m3/Jahr</t>
  </si>
  <si>
    <t>nicht quantifizierbarer Nutzen (30%)</t>
  </si>
  <si>
    <t xml:space="preserve">   Neubau</t>
  </si>
  <si>
    <t xml:space="preserve">   Ausbau bestehender Waldstrassen</t>
  </si>
  <si>
    <t xml:space="preserve">   Ausbau bestehender Maschinenwege</t>
  </si>
  <si>
    <t xml:space="preserve">   Ausbau</t>
  </si>
  <si>
    <r>
      <t xml:space="preserve"> - Ausbau MW zu Waldstrasse</t>
    </r>
    <r>
      <rPr>
        <i/>
        <sz val="8"/>
        <color theme="1"/>
        <rFont val="Arial"/>
        <family val="2"/>
      </rPr>
      <t xml:space="preserve"> (lfd. Unterhalt: AN 1 &amp; Fr.1.- pro lfm; per.Unterhalt: AN 0.0795 &amp; Fr.10.- pro lfm)</t>
    </r>
  </si>
  <si>
    <t xml:space="preserve">   davon Objektschutzwald (OSW)</t>
  </si>
  <si>
    <t xml:space="preserve">   davon ausserhalb Schutzwald</t>
  </si>
  <si>
    <t>Fr./m3</t>
  </si>
  <si>
    <t xml:space="preserve">Mehrerlös * </t>
  </si>
  <si>
    <r>
      <t xml:space="preserve"> - Waldstrasse (</t>
    </r>
    <r>
      <rPr>
        <i/>
        <sz val="8"/>
        <color theme="1"/>
        <rFont val="Arial"/>
        <family val="2"/>
      </rPr>
      <t>laufender Unterhalt: AN 1 &amp; Fr.2.- pro lfm; periodischer Unterhalt: AN 0.0795 &amp; Fr.20.- pro lfm)</t>
    </r>
  </si>
  <si>
    <t>Mehrerlös *</t>
  </si>
  <si>
    <t xml:space="preserve">* Mehrerlös von Fr. 5/m3 durch gezielte Sortimentsbildung möglich. Bei Massenware / Brennholz kein Mehrerlös (Fr. 0/m3).  </t>
  </si>
  <si>
    <r>
      <t xml:space="preserve">Nutzungsintensität (Zuwachs + ev. Vorratsabbau) </t>
    </r>
    <r>
      <rPr>
        <b/>
        <sz val="10"/>
        <color theme="1"/>
        <rFont val="Arial"/>
        <family val="2"/>
      </rPr>
      <t>≥ 12 m3</t>
    </r>
    <r>
      <rPr>
        <sz val="10"/>
        <color theme="1"/>
        <rFont val="Arial"/>
        <family val="2"/>
      </rPr>
      <t xml:space="preserve">/ha/Jahr </t>
    </r>
  </si>
  <si>
    <r>
      <t xml:space="preserve">Nutzungsintensität (Zuwachs + ev. Vorratsabbau) </t>
    </r>
    <r>
      <rPr>
        <b/>
        <sz val="10"/>
        <color theme="1"/>
        <rFont val="Arial Unicode MS"/>
        <family val="2"/>
      </rPr>
      <t>≤ 5 m3</t>
    </r>
    <r>
      <rPr>
        <sz val="10"/>
        <color theme="1"/>
        <rFont val="Arial Unicode MS"/>
        <family val="2"/>
      </rPr>
      <t xml:space="preserve">/ha/Jahr </t>
    </r>
  </si>
  <si>
    <r>
      <t xml:space="preserve">Nutzungsintensität (Zuwachs + ev. Vorratsabbau) </t>
    </r>
    <r>
      <rPr>
        <b/>
        <sz val="10"/>
        <color theme="1"/>
        <rFont val="Arial"/>
        <family val="2"/>
      </rPr>
      <t>6 - 8 m3</t>
    </r>
    <r>
      <rPr>
        <sz val="10"/>
        <color theme="1"/>
        <rFont val="Arial"/>
        <family val="2"/>
      </rPr>
      <t xml:space="preserve">/ha/Jahr </t>
    </r>
  </si>
  <si>
    <r>
      <t>Nutzungsintensität (Zuwachs + ev. Vorratsabbau)</t>
    </r>
    <r>
      <rPr>
        <b/>
        <sz val="10"/>
        <color theme="1"/>
        <rFont val="Arial"/>
        <family val="2"/>
      </rPr>
      <t xml:space="preserve"> 9 - 11 m3</t>
    </r>
    <r>
      <rPr>
        <sz val="10"/>
        <color theme="1"/>
        <rFont val="Arial"/>
        <family val="2"/>
      </rPr>
      <t xml:space="preserve">/ha/Jahr </t>
    </r>
  </si>
  <si>
    <t xml:space="preserve">   davon Gerinneschutzwald (GSW)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</si>
</sst>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&quot;SFr.&quot;\ #,##0.00"/>
    <numFmt numFmtId="165" formatCode="#,##0_ ;\-#,##0\ "/>
  </numFmts>
  <fonts count="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5" fillId="0" borderId="0"/>
    <xf numFmtId="9" fontId="6" fillId="0" borderId="0" applyFont="0" applyFill="0" applyBorder="0" applyAlignment="0" applyProtection="0"/>
  </cellStyleXfs>
  <cellXfs count="157">
    <xf numFmtId="0" fontId="0" fillId="0" borderId="0" xfId="0"/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</xf>
    <xf numFmtId="1" fontId="5" fillId="2" borderId="1" xfId="0" applyNumberFormat="1" applyFont="1" applyFill="1" applyBorder="1" applyAlignment="1" applyProtection="1">
      <alignment horizontal="center" vertical="top"/>
    </xf>
    <xf numFmtId="1" fontId="5" fillId="2" borderId="0" xfId="0" applyNumberFormat="1" applyFont="1" applyFill="1" applyBorder="1" applyAlignment="1" applyProtection="1">
      <alignment horizontal="center" vertical="top"/>
    </xf>
    <xf numFmtId="1" fontId="5" fillId="0" borderId="0" xfId="0" applyNumberFormat="1" applyFont="1" applyFill="1" applyBorder="1" applyAlignment="1" applyProtection="1">
      <alignment horizontal="center" vertical="top"/>
    </xf>
    <xf numFmtId="1" fontId="10" fillId="2" borderId="1" xfId="0" applyNumberFormat="1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1" fontId="5" fillId="0" borderId="2" xfId="0" applyNumberFormat="1" applyFont="1" applyFill="1" applyBorder="1" applyAlignment="1" applyProtection="1">
      <alignment horizontal="center" vertical="top"/>
    </xf>
    <xf numFmtId="1" fontId="5" fillId="0" borderId="3" xfId="0" applyNumberFormat="1" applyFont="1" applyFill="1" applyBorder="1" applyAlignment="1" applyProtection="1">
      <alignment horizontal="center" vertical="top"/>
    </xf>
    <xf numFmtId="0" fontId="5" fillId="0" borderId="0" xfId="2" applyFont="1" applyAlignment="1" applyProtection="1">
      <alignment horizontal="center"/>
    </xf>
    <xf numFmtId="0" fontId="5" fillId="0" borderId="0" xfId="2" applyFont="1" applyProtection="1"/>
    <xf numFmtId="0" fontId="11" fillId="0" borderId="0" xfId="2" applyFont="1" applyAlignment="1" applyProtection="1">
      <alignment horizontal="center"/>
    </xf>
    <xf numFmtId="0" fontId="15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vertical="top"/>
    </xf>
    <xf numFmtId="1" fontId="1" fillId="2" borderId="0" xfId="0" applyNumberFormat="1" applyFont="1" applyFill="1" applyAlignment="1" applyProtection="1">
      <alignment horizontal="center" vertical="top"/>
    </xf>
    <xf numFmtId="2" fontId="1" fillId="2" borderId="0" xfId="0" applyNumberFormat="1" applyFont="1" applyFill="1" applyAlignment="1" applyProtection="1">
      <alignment horizontal="center" vertical="top"/>
    </xf>
    <xf numFmtId="0" fontId="1" fillId="2" borderId="0" xfId="0" applyFont="1" applyFill="1" applyAlignment="1" applyProtection="1">
      <alignment horizontal="center" vertical="top"/>
    </xf>
    <xf numFmtId="0" fontId="2" fillId="0" borderId="0" xfId="2" applyFont="1" applyAlignment="1" applyProtection="1">
      <alignment horizontal="left" vertical="center"/>
    </xf>
    <xf numFmtId="0" fontId="9" fillId="0" borderId="0" xfId="2" applyFont="1" applyFill="1" applyBorder="1" applyProtection="1">
      <protection locked="0"/>
    </xf>
    <xf numFmtId="0" fontId="9" fillId="0" borderId="0" xfId="2" applyFont="1" applyFill="1" applyBorder="1" applyAlignment="1" applyProtection="1">
      <alignment horizontal="center"/>
      <protection locked="0"/>
    </xf>
    <xf numFmtId="0" fontId="9" fillId="0" borderId="0" xfId="2" applyNumberFormat="1" applyFont="1" applyFill="1" applyBorder="1" applyAlignment="1" applyProtection="1">
      <alignment horizontal="center" vertical="center"/>
      <protection locked="0"/>
    </xf>
    <xf numFmtId="0" fontId="9" fillId="0" borderId="11" xfId="2" applyFont="1" applyFill="1" applyBorder="1" applyAlignment="1" applyProtection="1">
      <alignment horizontal="center"/>
      <protection locked="0"/>
    </xf>
    <xf numFmtId="0" fontId="5" fillId="0" borderId="11" xfId="2" applyFont="1" applyFill="1" applyBorder="1" applyAlignment="1" applyProtection="1">
      <alignment horizontal="center" vertical="center"/>
      <protection locked="0"/>
    </xf>
    <xf numFmtId="0" fontId="5" fillId="0" borderId="12" xfId="2" applyFont="1" applyFill="1" applyBorder="1" applyAlignment="1" applyProtection="1">
      <alignment horizontal="center" vertical="center"/>
      <protection locked="0"/>
    </xf>
    <xf numFmtId="43" fontId="9" fillId="0" borderId="11" xfId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horizontal="centerContinuous" vertical="center"/>
      <protection locked="0"/>
    </xf>
    <xf numFmtId="0" fontId="17" fillId="0" borderId="0" xfId="0" applyFont="1" applyFill="1" applyAlignment="1" applyProtection="1">
      <alignment horizontal="centerContinuous" vertical="center"/>
      <protection locked="0"/>
    </xf>
    <xf numFmtId="0" fontId="17" fillId="0" borderId="0" xfId="0" applyNumberFormat="1" applyFont="1" applyFill="1" applyAlignment="1" applyProtection="1">
      <alignment horizontal="centerContinuous" vertical="center"/>
      <protection locked="0"/>
    </xf>
    <xf numFmtId="0" fontId="16" fillId="0" borderId="0" xfId="0" applyFont="1" applyFill="1" applyAlignment="1" applyProtection="1">
      <alignment horizontal="centerContinuous" vertical="center"/>
    </xf>
    <xf numFmtId="0" fontId="17" fillId="0" borderId="0" xfId="0" applyFont="1" applyFill="1" applyAlignment="1" applyProtection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</xf>
    <xf numFmtId="0" fontId="5" fillId="3" borderId="5" xfId="2" applyFont="1" applyFill="1" applyBorder="1" applyProtection="1"/>
    <xf numFmtId="0" fontId="5" fillId="3" borderId="10" xfId="2" applyFont="1" applyFill="1" applyBorder="1" applyAlignment="1" applyProtection="1">
      <alignment horizontal="center"/>
    </xf>
    <xf numFmtId="0" fontId="5" fillId="3" borderId="5" xfId="2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vertical="top"/>
    </xf>
    <xf numFmtId="0" fontId="5" fillId="3" borderId="11" xfId="2" applyFont="1" applyFill="1" applyBorder="1" applyAlignment="1" applyProtection="1">
      <alignment horizontal="center" vertical="top"/>
    </xf>
    <xf numFmtId="0" fontId="5" fillId="3" borderId="0" xfId="2" applyFont="1" applyFill="1" applyBorder="1" applyAlignment="1" applyProtection="1">
      <alignment horizontal="center" vertical="top"/>
    </xf>
    <xf numFmtId="164" fontId="5" fillId="3" borderId="11" xfId="2" applyNumberFormat="1" applyFont="1" applyFill="1" applyBorder="1" applyAlignment="1" applyProtection="1">
      <alignment horizontal="center" vertical="top"/>
    </xf>
    <xf numFmtId="164" fontId="5" fillId="3" borderId="0" xfId="2" applyNumberFormat="1" applyFont="1" applyFill="1" applyBorder="1" applyAlignment="1" applyProtection="1">
      <alignment horizontal="center" vertical="top"/>
    </xf>
    <xf numFmtId="0" fontId="13" fillId="0" borderId="5" xfId="2" applyFont="1" applyFill="1" applyBorder="1" applyAlignment="1" applyProtection="1">
      <alignment vertical="center"/>
    </xf>
    <xf numFmtId="0" fontId="5" fillId="0" borderId="10" xfId="2" applyFont="1" applyFill="1" applyBorder="1" applyAlignment="1" applyProtection="1">
      <alignment horizontal="center" vertical="center"/>
    </xf>
    <xf numFmtId="0" fontId="5" fillId="0" borderId="5" xfId="2" applyFont="1" applyFill="1" applyBorder="1" applyAlignment="1" applyProtection="1">
      <alignment horizontal="center" vertical="center"/>
    </xf>
    <xf numFmtId="43" fontId="8" fillId="0" borderId="10" xfId="1" applyNumberFormat="1" applyFont="1" applyFill="1" applyBorder="1" applyAlignment="1" applyProtection="1">
      <alignment horizontal="center" vertical="center"/>
    </xf>
    <xf numFmtId="43" fontId="5" fillId="0" borderId="5" xfId="1" applyFont="1" applyFill="1" applyBorder="1" applyAlignment="1" applyProtection="1">
      <alignment horizontal="center" vertical="center"/>
    </xf>
    <xf numFmtId="43" fontId="5" fillId="0" borderId="10" xfId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horizontal="right" vertical="center"/>
      <protection locked="0"/>
    </xf>
    <xf numFmtId="0" fontId="9" fillId="0" borderId="0" xfId="2" applyFont="1" applyFill="1" applyProtection="1">
      <protection locked="0"/>
    </xf>
    <xf numFmtId="43" fontId="5" fillId="0" borderId="0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vertical="center"/>
    </xf>
    <xf numFmtId="0" fontId="5" fillId="0" borderId="0" xfId="2" applyFont="1" applyFill="1" applyProtection="1"/>
    <xf numFmtId="0" fontId="5" fillId="0" borderId="0" xfId="2" applyFont="1" applyFill="1" applyAlignment="1" applyProtection="1">
      <alignment vertical="top"/>
    </xf>
    <xf numFmtId="0" fontId="5" fillId="0" borderId="0" xfId="2" applyFont="1" applyFill="1" applyAlignment="1" applyProtection="1">
      <alignment vertical="center"/>
    </xf>
    <xf numFmtId="43" fontId="5" fillId="0" borderId="0" xfId="1" applyFont="1" applyFill="1" applyBorder="1" applyAlignment="1" applyProtection="1">
      <alignment horizontal="center"/>
    </xf>
    <xf numFmtId="43" fontId="5" fillId="0" borderId="11" xfId="1" applyFont="1" applyFill="1" applyBorder="1" applyAlignment="1" applyProtection="1">
      <alignment horizontal="center"/>
    </xf>
    <xf numFmtId="0" fontId="9" fillId="0" borderId="0" xfId="2" applyFont="1" applyFill="1" applyProtection="1"/>
    <xf numFmtId="43" fontId="7" fillId="0" borderId="11" xfId="1" applyFont="1" applyFill="1" applyBorder="1" applyAlignment="1" applyProtection="1">
      <alignment horizontal="center"/>
    </xf>
    <xf numFmtId="0" fontId="13" fillId="0" borderId="0" xfId="2" applyFont="1" applyFill="1" applyBorder="1" applyAlignment="1" applyProtection="1">
      <alignment vertical="center"/>
    </xf>
    <xf numFmtId="0" fontId="5" fillId="0" borderId="11" xfId="2" applyFont="1" applyFill="1" applyBorder="1" applyAlignment="1" applyProtection="1">
      <alignment horizontal="center" vertical="center"/>
    </xf>
    <xf numFmtId="0" fontId="5" fillId="0" borderId="0" xfId="2" applyFont="1" applyFill="1" applyBorder="1" applyAlignment="1" applyProtection="1">
      <alignment horizontal="center" vertical="center"/>
    </xf>
    <xf numFmtId="165" fontId="8" fillId="0" borderId="11" xfId="1" applyNumberFormat="1" applyFont="1" applyFill="1" applyBorder="1" applyAlignment="1" applyProtection="1">
      <alignment horizontal="center" vertical="center"/>
    </xf>
    <xf numFmtId="43" fontId="5" fillId="0" borderId="0" xfId="1" applyFont="1" applyFill="1" applyBorder="1" applyAlignment="1" applyProtection="1">
      <alignment horizontal="center" vertical="center"/>
    </xf>
    <xf numFmtId="43" fontId="5" fillId="0" borderId="11" xfId="1" applyFont="1" applyFill="1" applyBorder="1" applyAlignment="1" applyProtection="1">
      <alignment horizontal="center" vertical="center"/>
    </xf>
    <xf numFmtId="43" fontId="7" fillId="0" borderId="11" xfId="1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vertical="center"/>
    </xf>
    <xf numFmtId="3" fontId="5" fillId="0" borderId="0" xfId="2" applyNumberFormat="1" applyFont="1" applyFill="1" applyProtection="1"/>
    <xf numFmtId="165" fontId="5" fillId="0" borderId="11" xfId="2" applyNumberFormat="1" applyFont="1" applyFill="1" applyBorder="1" applyAlignment="1" applyProtection="1">
      <alignment horizontal="center" vertical="center"/>
    </xf>
    <xf numFmtId="43" fontId="5" fillId="0" borderId="0" xfId="1" applyFont="1" applyFill="1" applyBorder="1" applyAlignment="1" applyProtection="1">
      <alignment vertical="center"/>
    </xf>
    <xf numFmtId="43" fontId="8" fillId="0" borderId="11" xfId="1" applyNumberFormat="1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vertical="center"/>
    </xf>
    <xf numFmtId="2" fontId="7" fillId="0" borderId="0" xfId="2" applyNumberFormat="1" applyFont="1" applyFill="1" applyBorder="1" applyAlignment="1" applyProtection="1">
      <alignment horizontal="right" vertical="center"/>
    </xf>
    <xf numFmtId="9" fontId="5" fillId="0" borderId="0" xfId="2" applyNumberFormat="1" applyFont="1" applyFill="1" applyAlignment="1" applyProtection="1">
      <alignment vertical="center"/>
    </xf>
    <xf numFmtId="9" fontId="5" fillId="0" borderId="0" xfId="4" applyFont="1" applyFill="1" applyAlignment="1" applyProtection="1">
      <alignment vertical="center"/>
    </xf>
    <xf numFmtId="0" fontId="5" fillId="0" borderId="12" xfId="2" applyFont="1" applyFill="1" applyBorder="1" applyAlignment="1" applyProtection="1">
      <alignment horizontal="center" vertical="center"/>
    </xf>
    <xf numFmtId="43" fontId="7" fillId="0" borderId="12" xfId="1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vertical="center"/>
    </xf>
    <xf numFmtId="0" fontId="7" fillId="0" borderId="7" xfId="2" applyFont="1" applyFill="1" applyBorder="1" applyAlignment="1" applyProtection="1">
      <alignment horizontal="center" vertical="center"/>
    </xf>
    <xf numFmtId="43" fontId="7" fillId="0" borderId="7" xfId="1" applyFont="1" applyFill="1" applyBorder="1" applyAlignment="1" applyProtection="1">
      <alignment horizontal="center" vertical="center"/>
    </xf>
    <xf numFmtId="43" fontId="7" fillId="0" borderId="8" xfId="1" applyFont="1" applyFill="1" applyBorder="1" applyAlignment="1" applyProtection="1">
      <alignment horizontal="center" vertical="center"/>
    </xf>
    <xf numFmtId="0" fontId="7" fillId="0" borderId="0" xfId="2" applyFont="1" applyFill="1" applyBorder="1" applyProtection="1"/>
    <xf numFmtId="0" fontId="7" fillId="0" borderId="0" xfId="2" applyFont="1" applyFill="1" applyProtection="1"/>
    <xf numFmtId="0" fontId="5" fillId="0" borderId="0" xfId="2" applyFont="1" applyFill="1" applyAlignment="1" applyProtection="1">
      <alignment horizontal="center"/>
    </xf>
    <xf numFmtId="0" fontId="5" fillId="0" borderId="0" xfId="2" applyFont="1" applyFill="1" applyBorder="1" applyProtection="1"/>
    <xf numFmtId="164" fontId="5" fillId="0" borderId="0" xfId="2" applyNumberFormat="1" applyFont="1" applyFill="1" applyBorder="1" applyAlignment="1" applyProtection="1">
      <alignment horizontal="center"/>
    </xf>
    <xf numFmtId="0" fontId="5" fillId="0" borderId="0" xfId="3" applyFont="1" applyAlignment="1" applyProtection="1">
      <alignment horizontal="center"/>
    </xf>
    <xf numFmtId="0" fontId="5" fillId="0" borderId="0" xfId="3" applyNumberFormat="1" applyFont="1" applyProtection="1"/>
    <xf numFmtId="0" fontId="5" fillId="0" borderId="0" xfId="3" applyFont="1" applyProtection="1"/>
    <xf numFmtId="164" fontId="5" fillId="0" borderId="0" xfId="2" applyNumberFormat="1" applyFont="1" applyFill="1" applyBorder="1" applyProtection="1"/>
    <xf numFmtId="0" fontId="5" fillId="4" borderId="0" xfId="0" applyFont="1" applyFill="1" applyBorder="1" applyAlignment="1" applyProtection="1">
      <alignment horizontal="center" vertical="top"/>
      <protection locked="0"/>
    </xf>
    <xf numFmtId="0" fontId="2" fillId="0" borderId="0" xfId="2" applyFont="1" applyAlignment="1" applyProtection="1">
      <alignment vertical="center"/>
    </xf>
    <xf numFmtId="0" fontId="13" fillId="2" borderId="4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horizontal="center" vertical="top"/>
    </xf>
    <xf numFmtId="0" fontId="5" fillId="2" borderId="13" xfId="0" applyFont="1" applyFill="1" applyBorder="1" applyAlignment="1" applyProtection="1">
      <alignment vertical="top"/>
    </xf>
    <xf numFmtId="0" fontId="5" fillId="2" borderId="9" xfId="0" applyFont="1" applyFill="1" applyBorder="1" applyAlignment="1" applyProtection="1">
      <alignment vertical="top"/>
    </xf>
    <xf numFmtId="0" fontId="3" fillId="2" borderId="9" xfId="0" applyFont="1" applyFill="1" applyBorder="1" applyAlignment="1" applyProtection="1">
      <alignment vertical="top"/>
    </xf>
    <xf numFmtId="0" fontId="5" fillId="2" borderId="15" xfId="0" applyFont="1" applyFill="1" applyBorder="1" applyAlignment="1" applyProtection="1">
      <alignment vertical="top"/>
    </xf>
    <xf numFmtId="0" fontId="5" fillId="2" borderId="16" xfId="0" applyFont="1" applyFill="1" applyBorder="1" applyAlignment="1" applyProtection="1">
      <alignment vertical="top"/>
    </xf>
    <xf numFmtId="0" fontId="5" fillId="2" borderId="16" xfId="0" applyFont="1" applyFill="1" applyBorder="1" applyAlignment="1" applyProtection="1">
      <alignment horizontal="center" vertical="top"/>
    </xf>
    <xf numFmtId="0" fontId="7" fillId="2" borderId="9" xfId="0" applyFont="1" applyFill="1" applyBorder="1" applyAlignment="1" applyProtection="1">
      <alignment vertical="top"/>
    </xf>
    <xf numFmtId="0" fontId="5" fillId="2" borderId="9" xfId="0" applyFont="1" applyFill="1" applyBorder="1" applyAlignment="1" applyProtection="1">
      <alignment vertical="top" wrapText="1"/>
    </xf>
    <xf numFmtId="0" fontId="10" fillId="2" borderId="9" xfId="0" applyFont="1" applyFill="1" applyBorder="1" applyAlignment="1" applyProtection="1">
      <alignment vertical="top"/>
    </xf>
    <xf numFmtId="0" fontId="1" fillId="2" borderId="15" xfId="0" applyFont="1" applyFill="1" applyBorder="1" applyAlignment="1" applyProtection="1">
      <alignment vertical="top"/>
    </xf>
    <xf numFmtId="0" fontId="1" fillId="2" borderId="16" xfId="0" applyFont="1" applyFill="1" applyBorder="1" applyAlignment="1" applyProtection="1">
      <alignment vertical="top"/>
    </xf>
    <xf numFmtId="0" fontId="1" fillId="2" borderId="16" xfId="0" applyFont="1" applyFill="1" applyBorder="1" applyAlignment="1" applyProtection="1">
      <alignment horizontal="center" vertical="top"/>
    </xf>
    <xf numFmtId="0" fontId="5" fillId="3" borderId="6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vertical="center"/>
    </xf>
    <xf numFmtId="0" fontId="5" fillId="3" borderId="9" xfId="2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/>
    </xf>
    <xf numFmtId="0" fontId="7" fillId="0" borderId="4" xfId="2" applyFont="1" applyFill="1" applyBorder="1" applyAlignment="1" applyProtection="1">
      <alignment horizontal="left" vertical="center"/>
    </xf>
    <xf numFmtId="0" fontId="5" fillId="0" borderId="9" xfId="2" applyFont="1" applyFill="1" applyBorder="1" applyAlignment="1" applyProtection="1">
      <alignment horizontal="left" vertical="center"/>
      <protection locked="0"/>
    </xf>
    <xf numFmtId="0" fontId="7" fillId="0" borderId="9" xfId="2" applyFont="1" applyFill="1" applyBorder="1" applyAlignment="1" applyProtection="1">
      <alignment horizontal="left" vertical="center"/>
    </xf>
    <xf numFmtId="0" fontId="5" fillId="0" borderId="9" xfId="2" applyFont="1" applyFill="1" applyBorder="1" applyAlignment="1" applyProtection="1">
      <alignment horizontal="left" vertical="center"/>
    </xf>
    <xf numFmtId="0" fontId="5" fillId="0" borderId="0" xfId="2" applyFont="1" applyAlignment="1" applyProtection="1">
      <alignment vertical="top"/>
    </xf>
    <xf numFmtId="0" fontId="5" fillId="0" borderId="0" xfId="2" applyFont="1" applyAlignment="1" applyProtection="1">
      <alignment horizontal="left" vertical="top"/>
    </xf>
    <xf numFmtId="0" fontId="5" fillId="0" borderId="0" xfId="2" applyFont="1" applyFill="1" applyAlignment="1" applyProtection="1">
      <alignment horizontal="righ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11" fillId="0" borderId="0" xfId="2" applyFont="1" applyProtection="1"/>
    <xf numFmtId="0" fontId="11" fillId="0" borderId="0" xfId="2" applyFont="1" applyFill="1" applyProtection="1"/>
    <xf numFmtId="0" fontId="5" fillId="2" borderId="0" xfId="0" applyFont="1" applyFill="1" applyAlignment="1" applyProtection="1">
      <alignment vertical="top"/>
    </xf>
    <xf numFmtId="0" fontId="5" fillId="2" borderId="14" xfId="0" applyFont="1" applyFill="1" applyBorder="1" applyAlignment="1" applyProtection="1">
      <alignment vertical="top"/>
    </xf>
    <xf numFmtId="0" fontId="5" fillId="2" borderId="17" xfId="0" applyFont="1" applyFill="1" applyBorder="1" applyAlignment="1" applyProtection="1">
      <alignment vertical="top"/>
    </xf>
    <xf numFmtId="1" fontId="5" fillId="2" borderId="14" xfId="0" applyNumberFormat="1" applyFont="1" applyFill="1" applyBorder="1" applyAlignment="1" applyProtection="1">
      <alignment vertical="top"/>
    </xf>
    <xf numFmtId="0" fontId="12" fillId="2" borderId="14" xfId="0" applyFont="1" applyFill="1" applyBorder="1" applyAlignment="1" applyProtection="1">
      <alignment vertical="top"/>
    </xf>
    <xf numFmtId="0" fontId="12" fillId="2" borderId="0" xfId="0" applyFont="1" applyFill="1" applyAlignment="1" applyProtection="1">
      <alignment vertical="top"/>
    </xf>
    <xf numFmtId="0" fontId="1" fillId="2" borderId="17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horizontal="center" vertical="top"/>
      <protection locked="0"/>
    </xf>
    <xf numFmtId="0" fontId="7" fillId="0" borderId="0" xfId="2" applyFont="1" applyAlignment="1" applyProtection="1">
      <alignment wrapText="1"/>
    </xf>
    <xf numFmtId="0" fontId="7" fillId="2" borderId="0" xfId="0" applyFont="1" applyFill="1" applyAlignment="1" applyProtection="1">
      <alignment vertical="top"/>
    </xf>
    <xf numFmtId="0" fontId="11" fillId="0" borderId="0" xfId="2" applyFont="1" applyAlignment="1" applyProtection="1">
      <alignment vertical="center"/>
    </xf>
    <xf numFmtId="0" fontId="7" fillId="0" borderId="0" xfId="2" applyFont="1" applyAlignment="1" applyProtection="1">
      <alignment vertical="center" wrapText="1"/>
    </xf>
    <xf numFmtId="0" fontId="5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top"/>
      <protection locked="0"/>
    </xf>
    <xf numFmtId="0" fontId="5" fillId="0" borderId="0" xfId="2" applyFont="1" applyAlignment="1" applyProtection="1">
      <alignment horizontal="left" vertical="top"/>
      <protection locked="0"/>
    </xf>
    <xf numFmtId="0" fontId="5" fillId="2" borderId="9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0" fillId="0" borderId="0" xfId="0" applyBorder="1" applyProtection="1"/>
  </cellXfs>
  <cellStyles count="5">
    <cellStyle name="Komma" xfId="1" builtinId="3"/>
    <cellStyle name="Prozent" xfId="4" builtinId="5"/>
    <cellStyle name="Standard" xfId="0" builtinId="0"/>
    <cellStyle name="Standard 2" xfId="2"/>
    <cellStyle name="Standard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106"/>
  <sheetViews>
    <sheetView view="pageBreakPreview" zoomScale="80" zoomScaleNormal="100" zoomScaleSheetLayoutView="80" workbookViewId="0">
      <selection activeCell="B34" sqref="B34"/>
    </sheetView>
  </sheetViews>
  <sheetFormatPr baseColWidth="10" defaultRowHeight="12.75"/>
  <cols>
    <col min="1" max="1" width="4.28515625" style="15" customWidth="1"/>
    <col min="2" max="2" width="30.7109375" style="15" customWidth="1"/>
    <col min="3" max="4" width="8.7109375" style="14" customWidth="1"/>
    <col min="5" max="5" width="12.7109375" style="14" customWidth="1"/>
    <col min="6" max="6" width="12.7109375" style="15" customWidth="1"/>
    <col min="7" max="7" width="12.7109375" style="14" customWidth="1"/>
    <col min="8" max="8" width="18.7109375" style="15" customWidth="1"/>
    <col min="9" max="9" width="11.42578125" style="15"/>
    <col min="10" max="10" width="9.28515625" style="15" customWidth="1"/>
    <col min="11" max="11" width="13.140625" style="15" customWidth="1"/>
    <col min="12" max="12" width="14.28515625" style="15" customWidth="1"/>
    <col min="13" max="16384" width="11.42578125" style="15"/>
  </cols>
  <sheetData>
    <row r="1" spans="1:9" s="60" customFormat="1">
      <c r="A1" s="59" t="s">
        <v>48</v>
      </c>
      <c r="C1" s="61"/>
      <c r="D1" s="61"/>
      <c r="E1" s="62"/>
      <c r="F1" s="62"/>
      <c r="G1" s="63" t="s">
        <v>53</v>
      </c>
    </row>
    <row r="2" spans="1:9" s="60" customFormat="1">
      <c r="A2" s="30" t="s">
        <v>52</v>
      </c>
      <c r="B2" s="54"/>
      <c r="C2" s="55"/>
      <c r="D2" s="55"/>
      <c r="E2" s="56"/>
      <c r="F2" s="56"/>
      <c r="G2" s="31" t="s">
        <v>50</v>
      </c>
    </row>
    <row r="3" spans="1:9" s="60" customFormat="1">
      <c r="A3" s="30" t="s">
        <v>49</v>
      </c>
      <c r="B3" s="54"/>
      <c r="C3" s="55"/>
      <c r="D3" s="55"/>
      <c r="E3" s="56"/>
      <c r="F3" s="56"/>
      <c r="G3" s="31" t="s">
        <v>50</v>
      </c>
    </row>
    <row r="4" spans="1:9" s="64" customFormat="1" ht="24" customHeight="1">
      <c r="A4" s="32" t="s">
        <v>51</v>
      </c>
      <c r="B4" s="33"/>
      <c r="C4" s="33"/>
      <c r="D4" s="33"/>
      <c r="E4" s="34"/>
      <c r="F4" s="34"/>
      <c r="G4" s="34"/>
    </row>
    <row r="5" spans="1:9" s="64" customFormat="1" ht="24" customHeight="1">
      <c r="A5" s="35" t="s">
        <v>19</v>
      </c>
      <c r="B5" s="36"/>
      <c r="C5" s="36"/>
      <c r="D5" s="36"/>
      <c r="E5" s="37"/>
      <c r="F5" s="37"/>
      <c r="G5" s="37"/>
    </row>
    <row r="6" spans="1:9" s="60" customFormat="1">
      <c r="A6" s="38"/>
      <c r="B6" s="38"/>
      <c r="C6" s="38"/>
      <c r="D6" s="38"/>
      <c r="E6" s="39"/>
      <c r="F6" s="39"/>
      <c r="G6" s="39"/>
    </row>
    <row r="7" spans="1:9" ht="18" customHeight="1">
      <c r="A7" s="127"/>
      <c r="B7" s="40" t="s">
        <v>39</v>
      </c>
      <c r="C7" s="41" t="s">
        <v>8</v>
      </c>
      <c r="D7" s="42" t="s">
        <v>15</v>
      </c>
      <c r="E7" s="41" t="s">
        <v>37</v>
      </c>
      <c r="F7" s="42" t="s">
        <v>16</v>
      </c>
      <c r="G7" s="41" t="s">
        <v>20</v>
      </c>
      <c r="H7" s="65"/>
      <c r="I7" s="65"/>
    </row>
    <row r="8" spans="1:9" s="66" customFormat="1" ht="18" customHeight="1">
      <c r="A8" s="125"/>
      <c r="B8" s="43"/>
      <c r="C8" s="44"/>
      <c r="D8" s="45"/>
      <c r="E8" s="46" t="s">
        <v>38</v>
      </c>
      <c r="F8" s="47" t="s">
        <v>38</v>
      </c>
      <c r="G8" s="46" t="s">
        <v>38</v>
      </c>
    </row>
    <row r="9" spans="1:9" s="67" customFormat="1" ht="21.95" customHeight="1">
      <c r="A9" s="128">
        <v>1</v>
      </c>
      <c r="B9" s="48" t="s">
        <v>35</v>
      </c>
      <c r="C9" s="49"/>
      <c r="D9" s="50"/>
      <c r="E9" s="51"/>
      <c r="F9" s="52"/>
      <c r="G9" s="53"/>
    </row>
    <row r="10" spans="1:9" s="65" customFormat="1" ht="15" customHeight="1">
      <c r="A10" s="129"/>
      <c r="B10" s="23" t="s">
        <v>45</v>
      </c>
      <c r="C10" s="26" t="s">
        <v>46</v>
      </c>
      <c r="D10" s="24">
        <v>1</v>
      </c>
      <c r="E10" s="29">
        <v>1</v>
      </c>
      <c r="F10" s="68">
        <f t="shared" ref="F10:F13" si="0">E10*D10</f>
        <v>1</v>
      </c>
      <c r="G10" s="69"/>
    </row>
    <row r="11" spans="1:9" s="65" customFormat="1" ht="15" customHeight="1">
      <c r="A11" s="129"/>
      <c r="B11" s="23" t="s">
        <v>45</v>
      </c>
      <c r="C11" s="26" t="s">
        <v>46</v>
      </c>
      <c r="D11" s="24">
        <v>1</v>
      </c>
      <c r="E11" s="29">
        <v>1</v>
      </c>
      <c r="F11" s="68">
        <f t="shared" si="0"/>
        <v>1</v>
      </c>
      <c r="G11" s="69"/>
    </row>
    <row r="12" spans="1:9" s="65" customFormat="1" ht="15" customHeight="1">
      <c r="A12" s="129"/>
      <c r="B12" s="23" t="s">
        <v>45</v>
      </c>
      <c r="C12" s="26" t="s">
        <v>46</v>
      </c>
      <c r="D12" s="24">
        <v>1</v>
      </c>
      <c r="E12" s="29">
        <v>1</v>
      </c>
      <c r="F12" s="68">
        <f t="shared" si="0"/>
        <v>1</v>
      </c>
      <c r="G12" s="69"/>
      <c r="H12" s="70"/>
    </row>
    <row r="13" spans="1:9" s="65" customFormat="1" ht="15" customHeight="1">
      <c r="A13" s="129"/>
      <c r="B13" s="23" t="s">
        <v>45</v>
      </c>
      <c r="C13" s="26" t="s">
        <v>46</v>
      </c>
      <c r="D13" s="24">
        <v>1</v>
      </c>
      <c r="E13" s="29">
        <v>1</v>
      </c>
      <c r="F13" s="68">
        <f t="shared" si="0"/>
        <v>1</v>
      </c>
      <c r="G13" s="69"/>
    </row>
    <row r="14" spans="1:9" s="65" customFormat="1" ht="15" customHeight="1">
      <c r="A14" s="129"/>
      <c r="B14" s="23" t="s">
        <v>45</v>
      </c>
      <c r="C14" s="26" t="s">
        <v>46</v>
      </c>
      <c r="D14" s="24">
        <v>1</v>
      </c>
      <c r="E14" s="29">
        <v>1</v>
      </c>
      <c r="F14" s="68">
        <f t="shared" ref="F14:F20" si="1">E14*D14</f>
        <v>1</v>
      </c>
      <c r="G14" s="71">
        <f>SUM(F10:F14)</f>
        <v>5</v>
      </c>
    </row>
    <row r="15" spans="1:9" s="67" customFormat="1" ht="21.95" customHeight="1">
      <c r="A15" s="130">
        <v>2</v>
      </c>
      <c r="B15" s="72" t="s">
        <v>34</v>
      </c>
      <c r="C15" s="73"/>
      <c r="D15" s="74"/>
      <c r="E15" s="75"/>
      <c r="F15" s="76"/>
      <c r="G15" s="77"/>
    </row>
    <row r="16" spans="1:9" s="65" customFormat="1" ht="15" customHeight="1">
      <c r="A16" s="129"/>
      <c r="B16" s="23" t="s">
        <v>45</v>
      </c>
      <c r="C16" s="26" t="s">
        <v>46</v>
      </c>
      <c r="D16" s="24">
        <v>1</v>
      </c>
      <c r="E16" s="29">
        <v>1</v>
      </c>
      <c r="F16" s="68">
        <f t="shared" si="1"/>
        <v>1</v>
      </c>
      <c r="G16" s="69"/>
    </row>
    <row r="17" spans="1:8" s="65" customFormat="1" ht="15" customHeight="1">
      <c r="A17" s="129"/>
      <c r="B17" s="23" t="s">
        <v>45</v>
      </c>
      <c r="C17" s="26" t="s">
        <v>46</v>
      </c>
      <c r="D17" s="24">
        <v>1</v>
      </c>
      <c r="E17" s="29">
        <v>1</v>
      </c>
      <c r="F17" s="68">
        <f t="shared" si="1"/>
        <v>1</v>
      </c>
      <c r="G17" s="69"/>
    </row>
    <row r="18" spans="1:8" s="65" customFormat="1" ht="15" customHeight="1">
      <c r="A18" s="129"/>
      <c r="B18" s="23" t="s">
        <v>45</v>
      </c>
      <c r="C18" s="26" t="s">
        <v>46</v>
      </c>
      <c r="D18" s="24">
        <v>1</v>
      </c>
      <c r="E18" s="29">
        <v>1</v>
      </c>
      <c r="F18" s="68">
        <f t="shared" si="1"/>
        <v>1</v>
      </c>
      <c r="G18" s="69"/>
    </row>
    <row r="19" spans="1:8" s="65" customFormat="1" ht="15" customHeight="1">
      <c r="A19" s="129"/>
      <c r="B19" s="23" t="s">
        <v>45</v>
      </c>
      <c r="C19" s="26" t="s">
        <v>46</v>
      </c>
      <c r="D19" s="24">
        <v>1</v>
      </c>
      <c r="E19" s="29">
        <v>1</v>
      </c>
      <c r="F19" s="68">
        <f t="shared" si="1"/>
        <v>1</v>
      </c>
      <c r="G19" s="69"/>
    </row>
    <row r="20" spans="1:8" s="65" customFormat="1" ht="15" customHeight="1">
      <c r="A20" s="129"/>
      <c r="B20" s="23" t="s">
        <v>45</v>
      </c>
      <c r="C20" s="26" t="s">
        <v>46</v>
      </c>
      <c r="D20" s="24">
        <v>1</v>
      </c>
      <c r="E20" s="29">
        <v>1</v>
      </c>
      <c r="F20" s="68">
        <f t="shared" si="1"/>
        <v>1</v>
      </c>
      <c r="G20" s="71">
        <f>SUM(F16:F20)</f>
        <v>5</v>
      </c>
    </row>
    <row r="21" spans="1:8" s="79" customFormat="1" ht="21.95" customHeight="1">
      <c r="A21" s="130">
        <v>3</v>
      </c>
      <c r="B21" s="72" t="s">
        <v>17</v>
      </c>
      <c r="C21" s="73"/>
      <c r="D21" s="74"/>
      <c r="E21" s="75"/>
      <c r="F21" s="76"/>
      <c r="G21" s="78"/>
    </row>
    <row r="22" spans="1:8" s="65" customFormat="1" ht="15" customHeight="1">
      <c r="A22" s="129"/>
      <c r="B22" s="23" t="s">
        <v>45</v>
      </c>
      <c r="C22" s="26" t="s">
        <v>46</v>
      </c>
      <c r="D22" s="24">
        <v>1</v>
      </c>
      <c r="E22" s="29">
        <v>1</v>
      </c>
      <c r="F22" s="68">
        <f>E22*D22</f>
        <v>1</v>
      </c>
      <c r="G22" s="69"/>
    </row>
    <row r="23" spans="1:8" s="65" customFormat="1" ht="15" customHeight="1">
      <c r="A23" s="129"/>
      <c r="B23" s="23" t="s">
        <v>45</v>
      </c>
      <c r="C23" s="26" t="s">
        <v>46</v>
      </c>
      <c r="D23" s="24">
        <v>1</v>
      </c>
      <c r="E23" s="29">
        <v>1</v>
      </c>
      <c r="F23" s="68">
        <f>E23*D23</f>
        <v>1</v>
      </c>
      <c r="G23" s="69"/>
    </row>
    <row r="24" spans="1:8" s="65" customFormat="1" ht="15" customHeight="1">
      <c r="A24" s="129"/>
      <c r="B24" s="23" t="s">
        <v>45</v>
      </c>
      <c r="C24" s="26" t="s">
        <v>46</v>
      </c>
      <c r="D24" s="24">
        <v>1</v>
      </c>
      <c r="E24" s="29">
        <v>1</v>
      </c>
      <c r="F24" s="68">
        <f>E24*D24</f>
        <v>1</v>
      </c>
      <c r="G24" s="69"/>
    </row>
    <row r="25" spans="1:8" s="65" customFormat="1" ht="15" customHeight="1">
      <c r="A25" s="129"/>
      <c r="B25" s="23" t="s">
        <v>45</v>
      </c>
      <c r="C25" s="26" t="s">
        <v>46</v>
      </c>
      <c r="D25" s="24">
        <v>1</v>
      </c>
      <c r="E25" s="29">
        <v>1</v>
      </c>
      <c r="F25" s="68">
        <f>E25*D25</f>
        <v>1</v>
      </c>
      <c r="G25" s="69"/>
    </row>
    <row r="26" spans="1:8" s="65" customFormat="1" ht="15" customHeight="1">
      <c r="A26" s="129"/>
      <c r="B26" s="23" t="s">
        <v>45</v>
      </c>
      <c r="C26" s="26" t="s">
        <v>46</v>
      </c>
      <c r="D26" s="24">
        <v>1</v>
      </c>
      <c r="E26" s="29">
        <v>1</v>
      </c>
      <c r="F26" s="68">
        <f>E26*D26</f>
        <v>1</v>
      </c>
      <c r="G26" s="71">
        <f>SUM(F22:F26)</f>
        <v>5</v>
      </c>
      <c r="H26" s="80"/>
    </row>
    <row r="27" spans="1:8" s="67" customFormat="1" ht="21.95" customHeight="1">
      <c r="A27" s="130">
        <v>4</v>
      </c>
      <c r="B27" s="72" t="s">
        <v>36</v>
      </c>
      <c r="C27" s="73"/>
      <c r="D27" s="74"/>
      <c r="E27" s="81"/>
      <c r="F27" s="82"/>
      <c r="G27" s="78"/>
    </row>
    <row r="28" spans="1:8" s="65" customFormat="1" ht="15.75" customHeight="1">
      <c r="A28" s="129"/>
      <c r="B28" s="23" t="s">
        <v>45</v>
      </c>
      <c r="C28" s="26" t="s">
        <v>46</v>
      </c>
      <c r="D28" s="24">
        <v>1</v>
      </c>
      <c r="E28" s="29">
        <v>1</v>
      </c>
      <c r="F28" s="68">
        <f>E28*D28</f>
        <v>1</v>
      </c>
      <c r="G28" s="71"/>
    </row>
    <row r="29" spans="1:8" s="65" customFormat="1" ht="15" customHeight="1">
      <c r="A29" s="129"/>
      <c r="B29" s="23" t="s">
        <v>45</v>
      </c>
      <c r="C29" s="26" t="s">
        <v>46</v>
      </c>
      <c r="D29" s="24">
        <v>1</v>
      </c>
      <c r="E29" s="29">
        <v>1</v>
      </c>
      <c r="F29" s="68">
        <f>E29*D29</f>
        <v>1</v>
      </c>
      <c r="G29" s="69"/>
    </row>
    <row r="30" spans="1:8" s="65" customFormat="1" ht="15" customHeight="1">
      <c r="A30" s="129"/>
      <c r="B30" s="23" t="s">
        <v>45</v>
      </c>
      <c r="C30" s="26" t="s">
        <v>46</v>
      </c>
      <c r="D30" s="24">
        <v>1</v>
      </c>
      <c r="E30" s="29">
        <v>1</v>
      </c>
      <c r="F30" s="68">
        <f>E30*D30</f>
        <v>1</v>
      </c>
      <c r="G30" s="69"/>
    </row>
    <row r="31" spans="1:8" s="65" customFormat="1" ht="15" customHeight="1">
      <c r="A31" s="129"/>
      <c r="B31" s="23" t="s">
        <v>45</v>
      </c>
      <c r="C31" s="26" t="s">
        <v>46</v>
      </c>
      <c r="D31" s="24">
        <v>1</v>
      </c>
      <c r="E31" s="29">
        <v>1</v>
      </c>
      <c r="F31" s="68">
        <f>E31*D31</f>
        <v>1</v>
      </c>
      <c r="G31" s="69"/>
    </row>
    <row r="32" spans="1:8" s="65" customFormat="1" ht="15" customHeight="1">
      <c r="A32" s="129"/>
      <c r="B32" s="23" t="s">
        <v>45</v>
      </c>
      <c r="C32" s="26" t="s">
        <v>46</v>
      </c>
      <c r="D32" s="24">
        <v>1</v>
      </c>
      <c r="E32" s="29">
        <v>1</v>
      </c>
      <c r="F32" s="68">
        <f>E32*D32</f>
        <v>1</v>
      </c>
      <c r="G32" s="71">
        <f>SUM(F28:F32)</f>
        <v>5</v>
      </c>
      <c r="H32" s="80"/>
    </row>
    <row r="33" spans="1:9" s="67" customFormat="1" ht="21.95" customHeight="1">
      <c r="A33" s="130">
        <v>5</v>
      </c>
      <c r="B33" s="72" t="s">
        <v>41</v>
      </c>
      <c r="C33" s="73"/>
      <c r="D33" s="74"/>
      <c r="E33" s="83"/>
      <c r="F33" s="76"/>
      <c r="G33" s="77"/>
    </row>
    <row r="34" spans="1:9" s="65" customFormat="1" ht="16.5" customHeight="1">
      <c r="A34" s="129"/>
      <c r="B34" s="23" t="s">
        <v>45</v>
      </c>
      <c r="C34" s="26" t="s">
        <v>46</v>
      </c>
      <c r="D34" s="24">
        <v>1</v>
      </c>
      <c r="E34" s="29">
        <v>1</v>
      </c>
      <c r="F34" s="68">
        <f t="shared" ref="F34:F38" si="2">E34*D34</f>
        <v>1</v>
      </c>
      <c r="G34" s="69"/>
    </row>
    <row r="35" spans="1:9" s="65" customFormat="1" ht="16.5" customHeight="1">
      <c r="A35" s="129"/>
      <c r="B35" s="23" t="s">
        <v>45</v>
      </c>
      <c r="C35" s="26" t="s">
        <v>46</v>
      </c>
      <c r="D35" s="24">
        <v>1</v>
      </c>
      <c r="E35" s="29">
        <v>1</v>
      </c>
      <c r="F35" s="68">
        <f t="shared" ref="F35" si="3">E35*D35</f>
        <v>1</v>
      </c>
      <c r="G35" s="69"/>
    </row>
    <row r="36" spans="1:9" s="65" customFormat="1" ht="16.5" customHeight="1">
      <c r="A36" s="129"/>
      <c r="B36" s="23" t="s">
        <v>45</v>
      </c>
      <c r="C36" s="26" t="s">
        <v>46</v>
      </c>
      <c r="D36" s="24">
        <v>1</v>
      </c>
      <c r="E36" s="29">
        <v>1</v>
      </c>
      <c r="F36" s="68">
        <f t="shared" si="2"/>
        <v>1</v>
      </c>
      <c r="G36" s="69"/>
    </row>
    <row r="37" spans="1:9" s="65" customFormat="1" ht="16.5" customHeight="1">
      <c r="A37" s="129"/>
      <c r="B37" s="23" t="s">
        <v>45</v>
      </c>
      <c r="C37" s="26" t="s">
        <v>46</v>
      </c>
      <c r="D37" s="24">
        <v>1</v>
      </c>
      <c r="E37" s="29">
        <v>1</v>
      </c>
      <c r="F37" s="68">
        <f t="shared" si="2"/>
        <v>1</v>
      </c>
      <c r="G37" s="69"/>
    </row>
    <row r="38" spans="1:9" s="65" customFormat="1" ht="17.25" customHeight="1">
      <c r="A38" s="129"/>
      <c r="B38" s="23" t="s">
        <v>45</v>
      </c>
      <c r="C38" s="26" t="s">
        <v>46</v>
      </c>
      <c r="D38" s="24">
        <v>1</v>
      </c>
      <c r="E38" s="29">
        <v>1</v>
      </c>
      <c r="F38" s="68">
        <f t="shared" si="2"/>
        <v>1</v>
      </c>
      <c r="G38" s="71">
        <f>SUM(F34:F38)</f>
        <v>5</v>
      </c>
    </row>
    <row r="39" spans="1:9" s="67" customFormat="1" ht="32.1" customHeight="1">
      <c r="A39" s="131"/>
      <c r="B39" s="84" t="s">
        <v>44</v>
      </c>
      <c r="C39" s="73"/>
      <c r="D39" s="74"/>
      <c r="E39" s="83"/>
      <c r="F39" s="82"/>
      <c r="G39" s="78">
        <f>SUM(G10:G38)</f>
        <v>25</v>
      </c>
      <c r="H39" s="85"/>
    </row>
    <row r="40" spans="1:9" s="67" customFormat="1" ht="21.95" customHeight="1">
      <c r="A40" s="130">
        <v>6</v>
      </c>
      <c r="B40" s="72" t="s">
        <v>42</v>
      </c>
      <c r="C40" s="73" t="s">
        <v>18</v>
      </c>
      <c r="D40" s="25">
        <v>10</v>
      </c>
      <c r="E40" s="27"/>
      <c r="F40" s="58">
        <f>G39/100*D40</f>
        <v>2.5</v>
      </c>
      <c r="G40" s="77"/>
      <c r="H40" s="86"/>
      <c r="I40" s="87"/>
    </row>
    <row r="41" spans="1:9" s="67" customFormat="1" ht="21.95" customHeight="1">
      <c r="A41" s="130">
        <v>7</v>
      </c>
      <c r="B41" s="72" t="s">
        <v>43</v>
      </c>
      <c r="C41" s="88" t="s">
        <v>18</v>
      </c>
      <c r="D41" s="25">
        <v>10</v>
      </c>
      <c r="E41" s="28"/>
      <c r="F41" s="58">
        <f>G39/100*D41</f>
        <v>2.5</v>
      </c>
      <c r="G41" s="89">
        <f>F40+F41</f>
        <v>5</v>
      </c>
      <c r="H41" s="86"/>
      <c r="I41" s="87"/>
    </row>
    <row r="42" spans="1:9" s="95" customFormat="1" ht="32.1" customHeight="1">
      <c r="A42" s="126"/>
      <c r="B42" s="90" t="s">
        <v>40</v>
      </c>
      <c r="C42" s="91"/>
      <c r="D42" s="91"/>
      <c r="E42" s="91"/>
      <c r="F42" s="92"/>
      <c r="G42" s="93">
        <f>G39+G41</f>
        <v>30</v>
      </c>
      <c r="H42" s="94"/>
      <c r="I42" s="94"/>
    </row>
    <row r="43" spans="1:9" s="65" customFormat="1">
      <c r="C43" s="96"/>
      <c r="D43" s="96"/>
      <c r="E43" s="96"/>
      <c r="F43" s="96"/>
      <c r="G43" s="96"/>
      <c r="H43" s="97"/>
      <c r="I43" s="97"/>
    </row>
    <row r="44" spans="1:9" s="65" customFormat="1">
      <c r="A44" s="57" t="s">
        <v>47</v>
      </c>
      <c r="C44" s="96"/>
      <c r="D44" s="96"/>
      <c r="E44" s="96"/>
      <c r="G44" s="96"/>
    </row>
    <row r="45" spans="1:9">
      <c r="B45" s="65"/>
      <c r="C45" s="96"/>
      <c r="D45" s="96"/>
      <c r="E45" s="96"/>
      <c r="F45" s="65"/>
    </row>
    <row r="46" spans="1:9">
      <c r="B46" s="65"/>
      <c r="C46" s="96"/>
      <c r="D46" s="96"/>
      <c r="E46" s="96"/>
      <c r="F46" s="65"/>
    </row>
    <row r="47" spans="1:9">
      <c r="B47" s="65"/>
      <c r="C47" s="96"/>
      <c r="D47" s="96"/>
      <c r="E47" s="96"/>
      <c r="F47" s="65"/>
    </row>
    <row r="56" spans="2:9">
      <c r="B56" s="65"/>
      <c r="C56" s="96"/>
      <c r="D56" s="96"/>
      <c r="E56" s="98"/>
      <c r="F56" s="97"/>
      <c r="G56" s="99"/>
      <c r="H56" s="100"/>
      <c r="I56" s="101"/>
    </row>
    <row r="57" spans="2:9">
      <c r="B57" s="65"/>
      <c r="C57" s="96"/>
      <c r="D57" s="96"/>
      <c r="E57" s="96"/>
      <c r="F57" s="97"/>
      <c r="G57" s="99"/>
      <c r="H57" s="100"/>
      <c r="I57" s="101"/>
    </row>
    <row r="58" spans="2:9">
      <c r="B58" s="65"/>
      <c r="C58" s="96"/>
      <c r="D58" s="96"/>
      <c r="E58" s="98"/>
      <c r="F58" s="102"/>
      <c r="G58" s="99"/>
      <c r="H58" s="100"/>
      <c r="I58" s="101"/>
    </row>
    <row r="59" spans="2:9">
      <c r="B59" s="65"/>
      <c r="C59" s="96"/>
      <c r="D59" s="96"/>
      <c r="E59" s="98"/>
      <c r="F59" s="102"/>
      <c r="G59" s="99"/>
      <c r="H59" s="100"/>
      <c r="I59" s="101"/>
    </row>
    <row r="60" spans="2:9">
      <c r="B60" s="65"/>
      <c r="C60" s="96"/>
      <c r="D60" s="96"/>
      <c r="E60" s="96"/>
      <c r="F60" s="65"/>
      <c r="G60" s="99"/>
      <c r="H60" s="101"/>
      <c r="I60" s="101"/>
    </row>
    <row r="61" spans="2:9">
      <c r="B61" s="65"/>
      <c r="C61" s="96"/>
      <c r="D61" s="96"/>
      <c r="E61" s="96"/>
      <c r="F61" s="65"/>
      <c r="G61" s="99"/>
      <c r="H61" s="101"/>
      <c r="I61" s="101"/>
    </row>
    <row r="62" spans="2:9">
      <c r="B62" s="65"/>
      <c r="C62" s="96"/>
      <c r="D62" s="96"/>
      <c r="E62" s="96"/>
      <c r="F62" s="65"/>
      <c r="G62" s="99"/>
      <c r="H62" s="101"/>
      <c r="I62" s="101"/>
    </row>
    <row r="63" spans="2:9">
      <c r="B63" s="65"/>
      <c r="C63" s="96"/>
      <c r="D63" s="96"/>
      <c r="E63" s="96"/>
      <c r="F63" s="65"/>
      <c r="G63" s="99"/>
      <c r="H63" s="101"/>
      <c r="I63" s="101"/>
    </row>
    <row r="64" spans="2:9">
      <c r="B64" s="65"/>
      <c r="C64" s="96"/>
      <c r="D64" s="96"/>
      <c r="E64" s="96"/>
      <c r="F64" s="65"/>
      <c r="G64" s="99"/>
      <c r="H64" s="101"/>
      <c r="I64" s="101"/>
    </row>
    <row r="65" spans="2:9">
      <c r="B65" s="65"/>
      <c r="C65" s="96"/>
      <c r="D65" s="96"/>
      <c r="E65" s="96"/>
      <c r="F65" s="65"/>
      <c r="G65" s="99"/>
      <c r="H65" s="101"/>
      <c r="I65" s="101"/>
    </row>
    <row r="66" spans="2:9">
      <c r="B66" s="65"/>
      <c r="C66" s="96"/>
      <c r="D66" s="96"/>
      <c r="E66" s="96"/>
      <c r="F66" s="65"/>
      <c r="G66" s="96"/>
    </row>
    <row r="67" spans="2:9">
      <c r="B67" s="65"/>
      <c r="C67" s="96"/>
      <c r="D67" s="96"/>
      <c r="E67" s="96"/>
      <c r="F67" s="65"/>
      <c r="G67" s="96"/>
    </row>
    <row r="68" spans="2:9">
      <c r="B68" s="65"/>
      <c r="C68" s="96"/>
      <c r="D68" s="96"/>
      <c r="E68" s="96"/>
      <c r="F68" s="65"/>
      <c r="G68" s="96"/>
    </row>
    <row r="69" spans="2:9">
      <c r="B69" s="65"/>
      <c r="C69" s="96"/>
      <c r="D69" s="96"/>
      <c r="E69" s="96"/>
      <c r="F69" s="65"/>
      <c r="G69" s="96"/>
    </row>
    <row r="70" spans="2:9">
      <c r="B70" s="65"/>
      <c r="C70" s="96"/>
      <c r="D70" s="96"/>
      <c r="E70" s="96"/>
      <c r="F70" s="65"/>
      <c r="G70" s="96"/>
    </row>
    <row r="71" spans="2:9">
      <c r="B71" s="65"/>
      <c r="C71" s="96"/>
      <c r="D71" s="96"/>
      <c r="E71" s="96"/>
      <c r="F71" s="65"/>
      <c r="G71" s="96"/>
    </row>
    <row r="72" spans="2:9">
      <c r="B72" s="65"/>
      <c r="C72" s="96"/>
      <c r="D72" s="96"/>
      <c r="E72" s="96"/>
      <c r="F72" s="65"/>
      <c r="G72" s="96"/>
    </row>
    <row r="73" spans="2:9">
      <c r="B73" s="65"/>
      <c r="C73" s="96"/>
      <c r="D73" s="96"/>
      <c r="E73" s="96"/>
      <c r="F73" s="65"/>
      <c r="G73" s="96"/>
    </row>
    <row r="74" spans="2:9">
      <c r="B74" s="65"/>
      <c r="C74" s="96"/>
      <c r="D74" s="96"/>
      <c r="E74" s="96"/>
      <c r="F74" s="65"/>
      <c r="G74" s="96"/>
    </row>
    <row r="75" spans="2:9">
      <c r="B75" s="65"/>
      <c r="C75" s="96"/>
      <c r="D75" s="96"/>
      <c r="E75" s="96"/>
      <c r="F75" s="65"/>
      <c r="G75" s="96"/>
    </row>
    <row r="76" spans="2:9">
      <c r="B76" s="65"/>
      <c r="C76" s="96"/>
      <c r="D76" s="96"/>
      <c r="E76" s="96"/>
      <c r="F76" s="65"/>
      <c r="G76" s="96"/>
    </row>
    <row r="77" spans="2:9">
      <c r="B77" s="65"/>
      <c r="C77" s="96"/>
      <c r="D77" s="96"/>
      <c r="E77" s="96"/>
      <c r="F77" s="65"/>
      <c r="G77" s="96"/>
    </row>
    <row r="78" spans="2:9">
      <c r="B78" s="65"/>
      <c r="C78" s="96"/>
      <c r="D78" s="96"/>
      <c r="E78" s="96"/>
      <c r="F78" s="65"/>
      <c r="G78" s="96"/>
    </row>
    <row r="79" spans="2:9">
      <c r="B79" s="65"/>
      <c r="C79" s="96"/>
      <c r="D79" s="96"/>
      <c r="E79" s="96"/>
      <c r="F79" s="65"/>
      <c r="G79" s="96"/>
    </row>
    <row r="80" spans="2:9">
      <c r="B80" s="65"/>
      <c r="C80" s="96"/>
      <c r="D80" s="96"/>
      <c r="E80" s="96"/>
      <c r="F80" s="65"/>
      <c r="G80" s="96"/>
    </row>
    <row r="81" spans="2:7">
      <c r="B81" s="65"/>
      <c r="C81" s="96"/>
      <c r="D81" s="96"/>
      <c r="E81" s="96"/>
      <c r="F81" s="65"/>
      <c r="G81" s="96"/>
    </row>
    <row r="82" spans="2:7">
      <c r="B82" s="65"/>
      <c r="C82" s="96"/>
      <c r="D82" s="96"/>
      <c r="E82" s="96"/>
      <c r="F82" s="65"/>
      <c r="G82" s="96"/>
    </row>
    <row r="83" spans="2:7">
      <c r="B83" s="65"/>
      <c r="C83" s="96"/>
      <c r="D83" s="96"/>
      <c r="E83" s="96"/>
      <c r="F83" s="65"/>
      <c r="G83" s="96"/>
    </row>
    <row r="84" spans="2:7">
      <c r="B84" s="65"/>
      <c r="C84" s="96"/>
      <c r="D84" s="96"/>
      <c r="E84" s="96"/>
      <c r="F84" s="65"/>
      <c r="G84" s="96"/>
    </row>
    <row r="85" spans="2:7">
      <c r="B85" s="65"/>
      <c r="C85" s="96"/>
      <c r="D85" s="96"/>
      <c r="E85" s="96"/>
      <c r="F85" s="65"/>
      <c r="G85" s="96"/>
    </row>
    <row r="86" spans="2:7">
      <c r="B86" s="65"/>
      <c r="C86" s="96"/>
      <c r="D86" s="96"/>
      <c r="E86" s="96"/>
      <c r="F86" s="65"/>
      <c r="G86" s="96"/>
    </row>
    <row r="87" spans="2:7">
      <c r="B87" s="65"/>
      <c r="C87" s="96"/>
      <c r="D87" s="96"/>
      <c r="E87" s="96"/>
      <c r="F87" s="65"/>
      <c r="G87" s="96"/>
    </row>
    <row r="88" spans="2:7">
      <c r="B88" s="65"/>
      <c r="C88" s="96"/>
      <c r="D88" s="96"/>
      <c r="E88" s="96"/>
      <c r="F88" s="65"/>
      <c r="G88" s="96"/>
    </row>
    <row r="89" spans="2:7">
      <c r="B89" s="65"/>
      <c r="C89" s="96"/>
      <c r="D89" s="96"/>
      <c r="E89" s="96"/>
      <c r="F89" s="65"/>
      <c r="G89" s="96"/>
    </row>
    <row r="90" spans="2:7">
      <c r="B90" s="65"/>
      <c r="C90" s="96"/>
      <c r="D90" s="96"/>
      <c r="E90" s="96"/>
      <c r="F90" s="65"/>
      <c r="G90" s="96"/>
    </row>
    <row r="91" spans="2:7">
      <c r="B91" s="65"/>
      <c r="C91" s="96"/>
      <c r="D91" s="96"/>
      <c r="E91" s="96"/>
      <c r="F91" s="65"/>
      <c r="G91" s="96"/>
    </row>
    <row r="92" spans="2:7">
      <c r="B92" s="65"/>
      <c r="C92" s="96"/>
      <c r="D92" s="96"/>
      <c r="E92" s="96"/>
      <c r="F92" s="65"/>
      <c r="G92" s="96"/>
    </row>
    <row r="93" spans="2:7">
      <c r="B93" s="65"/>
      <c r="C93" s="96"/>
      <c r="D93" s="96"/>
      <c r="E93" s="96"/>
      <c r="F93" s="65"/>
      <c r="G93" s="96"/>
    </row>
    <row r="94" spans="2:7">
      <c r="B94" s="65"/>
      <c r="C94" s="96"/>
      <c r="D94" s="96"/>
      <c r="E94" s="96"/>
      <c r="F94" s="65"/>
      <c r="G94" s="96"/>
    </row>
    <row r="95" spans="2:7">
      <c r="B95" s="65"/>
      <c r="C95" s="96"/>
      <c r="D95" s="96"/>
      <c r="E95" s="96"/>
      <c r="F95" s="65"/>
      <c r="G95" s="96"/>
    </row>
    <row r="96" spans="2:7">
      <c r="B96" s="65"/>
      <c r="C96" s="96"/>
      <c r="D96" s="96"/>
      <c r="E96" s="96"/>
      <c r="F96" s="65"/>
      <c r="G96" s="96"/>
    </row>
    <row r="97" spans="2:7">
      <c r="B97" s="65"/>
      <c r="C97" s="96"/>
      <c r="D97" s="96"/>
      <c r="E97" s="96"/>
      <c r="F97" s="65"/>
      <c r="G97" s="96"/>
    </row>
    <row r="98" spans="2:7">
      <c r="B98" s="65"/>
      <c r="C98" s="96"/>
      <c r="D98" s="96"/>
      <c r="E98" s="96"/>
      <c r="F98" s="65"/>
      <c r="G98" s="96"/>
    </row>
    <row r="99" spans="2:7">
      <c r="B99" s="65"/>
      <c r="C99" s="96"/>
      <c r="D99" s="96"/>
      <c r="E99" s="96"/>
      <c r="F99" s="65"/>
      <c r="G99" s="96"/>
    </row>
    <row r="100" spans="2:7">
      <c r="B100" s="65"/>
      <c r="C100" s="96"/>
      <c r="D100" s="96"/>
      <c r="E100" s="96"/>
      <c r="F100" s="65"/>
      <c r="G100" s="96"/>
    </row>
    <row r="101" spans="2:7">
      <c r="B101" s="65"/>
      <c r="C101" s="96"/>
      <c r="D101" s="96"/>
      <c r="E101" s="96"/>
      <c r="F101" s="65"/>
      <c r="G101" s="96"/>
    </row>
    <row r="102" spans="2:7">
      <c r="B102" s="65"/>
      <c r="C102" s="96"/>
      <c r="D102" s="96"/>
      <c r="E102" s="96"/>
      <c r="F102" s="65"/>
      <c r="G102" s="96"/>
    </row>
    <row r="103" spans="2:7">
      <c r="B103" s="65"/>
      <c r="C103" s="96"/>
      <c r="D103" s="96"/>
      <c r="E103" s="96"/>
      <c r="F103" s="65"/>
      <c r="G103" s="96"/>
    </row>
    <row r="104" spans="2:7">
      <c r="B104" s="65"/>
      <c r="C104" s="96"/>
      <c r="D104" s="96"/>
      <c r="E104" s="96"/>
      <c r="F104" s="65"/>
      <c r="G104" s="96"/>
    </row>
    <row r="105" spans="2:7">
      <c r="B105" s="65"/>
      <c r="C105" s="96"/>
      <c r="D105" s="96"/>
      <c r="E105" s="96"/>
      <c r="F105" s="65"/>
      <c r="G105" s="96"/>
    </row>
    <row r="106" spans="2:7">
      <c r="B106" s="65"/>
      <c r="C106" s="96"/>
      <c r="D106" s="96"/>
      <c r="E106" s="96"/>
      <c r="F106" s="65"/>
      <c r="G106" s="96"/>
    </row>
  </sheetData>
  <sheetProtection formatCells="0" insertRows="0" deleteRows="0"/>
  <printOptions horizontalCentered="1"/>
  <pageMargins left="0.78740157480314965" right="0.39370078740157483" top="0.78740157480314965" bottom="0.78740157480314965" header="0.31496062992125984" footer="0.31496062992125984"/>
  <pageSetup paperSize="9" scale="98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1:N57"/>
  <sheetViews>
    <sheetView view="pageBreakPreview" zoomScaleNormal="100" zoomScaleSheetLayoutView="100" workbookViewId="0">
      <selection activeCell="G15" sqref="G15"/>
    </sheetView>
  </sheetViews>
  <sheetFormatPr baseColWidth="10" defaultColWidth="11.42578125" defaultRowHeight="0" customHeight="1" zeroHeight="1"/>
  <cols>
    <col min="1" max="1" width="5" style="18" customWidth="1"/>
    <col min="2" max="2" width="20.7109375" style="18" customWidth="1"/>
    <col min="3" max="3" width="4.7109375" style="18" customWidth="1"/>
    <col min="4" max="4" width="45.7109375" style="18" customWidth="1"/>
    <col min="5" max="5" width="4.140625" style="18" customWidth="1"/>
    <col min="6" max="6" width="12.7109375" style="18" customWidth="1"/>
    <col min="7" max="7" width="12.7109375" style="21" customWidth="1"/>
    <col min="8" max="8" width="3.7109375" style="18" customWidth="1"/>
    <col min="9" max="58" width="11.42578125" style="18" customWidth="1"/>
    <col min="59" max="16384" width="11.42578125" style="18"/>
  </cols>
  <sheetData>
    <row r="1" spans="2:14" s="15" customFormat="1" ht="12.75">
      <c r="G1" s="14"/>
      <c r="H1" s="14"/>
      <c r="I1" s="14"/>
    </row>
    <row r="2" spans="2:14" s="15" customFormat="1" ht="12.75">
      <c r="G2" s="14"/>
      <c r="H2" s="14"/>
      <c r="I2" s="14"/>
    </row>
    <row r="3" spans="2:14" s="132" customFormat="1" ht="24" customHeight="1">
      <c r="B3" s="152" t="s">
        <v>55</v>
      </c>
      <c r="G3" s="66"/>
      <c r="H3" s="134" t="s">
        <v>76</v>
      </c>
      <c r="I3" s="133"/>
      <c r="J3" s="133"/>
      <c r="K3" s="133"/>
      <c r="L3" s="66"/>
      <c r="M3" s="66"/>
      <c r="N3" s="66"/>
    </row>
    <row r="4" spans="2:14" s="137" customFormat="1" ht="24" customHeight="1">
      <c r="B4" s="22" t="s">
        <v>54</v>
      </c>
      <c r="C4" s="104"/>
      <c r="D4" s="104"/>
      <c r="E4" s="104"/>
      <c r="F4" s="104"/>
      <c r="G4" s="104"/>
      <c r="I4" s="22"/>
      <c r="J4" s="22"/>
      <c r="K4" s="22"/>
      <c r="L4" s="138"/>
      <c r="M4" s="138"/>
      <c r="N4" s="138"/>
    </row>
    <row r="5" spans="2:14" s="15" customFormat="1" ht="15" customHeight="1">
      <c r="F5" s="16"/>
      <c r="G5" s="16"/>
      <c r="H5" s="16"/>
      <c r="I5" s="16"/>
      <c r="J5" s="16"/>
      <c r="K5" s="16"/>
      <c r="L5" s="65"/>
      <c r="M5" s="65"/>
      <c r="N5" s="65"/>
    </row>
    <row r="6" spans="2:14" s="139" customFormat="1" ht="28.5" customHeight="1">
      <c r="B6" s="121" t="s">
        <v>7</v>
      </c>
      <c r="C6" s="122"/>
      <c r="D6" s="122"/>
      <c r="E6" s="122"/>
      <c r="F6" s="122" t="s">
        <v>8</v>
      </c>
      <c r="G6" s="123" t="s">
        <v>9</v>
      </c>
      <c r="H6" s="124"/>
    </row>
    <row r="7" spans="2:14" s="139" customFormat="1" ht="21" customHeight="1">
      <c r="B7" s="105" t="s">
        <v>0</v>
      </c>
      <c r="C7" s="106"/>
      <c r="D7" s="106"/>
      <c r="E7" s="106"/>
      <c r="F7" s="107"/>
      <c r="G7" s="108"/>
      <c r="H7" s="109"/>
    </row>
    <row r="8" spans="2:14" s="139" customFormat="1" ht="15" customHeight="1">
      <c r="B8" s="110" t="s">
        <v>22</v>
      </c>
      <c r="C8" s="4"/>
      <c r="D8" s="4"/>
      <c r="E8" s="4"/>
      <c r="F8" s="4" t="s">
        <v>10</v>
      </c>
      <c r="G8" s="103">
        <v>0</v>
      </c>
      <c r="H8" s="140"/>
    </row>
    <row r="9" spans="2:14" s="139" customFormat="1" ht="15" customHeight="1">
      <c r="B9" s="110" t="s">
        <v>68</v>
      </c>
      <c r="C9" s="1"/>
      <c r="D9" s="1"/>
      <c r="E9" s="1"/>
      <c r="F9" s="4" t="s">
        <v>10</v>
      </c>
      <c r="G9" s="103">
        <v>0</v>
      </c>
      <c r="H9" s="140"/>
    </row>
    <row r="10" spans="2:14" s="139" customFormat="1" ht="15" customHeight="1">
      <c r="B10" s="110" t="s">
        <v>79</v>
      </c>
      <c r="C10" s="1"/>
      <c r="D10" s="1"/>
      <c r="E10" s="1"/>
      <c r="F10" s="4" t="s">
        <v>10</v>
      </c>
      <c r="G10" s="103">
        <v>0</v>
      </c>
      <c r="H10" s="140"/>
    </row>
    <row r="11" spans="2:14" s="139" customFormat="1" ht="15" customHeight="1">
      <c r="B11" s="110" t="s">
        <v>69</v>
      </c>
      <c r="C11" s="1"/>
      <c r="D11" s="1"/>
      <c r="E11" s="1"/>
      <c r="F11" s="4" t="s">
        <v>10</v>
      </c>
      <c r="G11" s="103">
        <v>0</v>
      </c>
      <c r="H11" s="140"/>
    </row>
    <row r="12" spans="2:14" s="139" customFormat="1" ht="15" customHeight="1">
      <c r="B12" s="110" t="s">
        <v>11</v>
      </c>
      <c r="C12" s="4"/>
      <c r="D12" s="4"/>
      <c r="E12" s="4"/>
      <c r="F12" s="4" t="s">
        <v>12</v>
      </c>
      <c r="G12" s="103">
        <v>0</v>
      </c>
      <c r="H12" s="140"/>
    </row>
    <row r="13" spans="2:14" s="139" customFormat="1" ht="15" customHeight="1">
      <c r="B13" s="110"/>
      <c r="C13" s="4"/>
      <c r="D13" s="4"/>
      <c r="E13" s="4"/>
      <c r="F13" s="4"/>
      <c r="G13" s="6"/>
      <c r="H13" s="140"/>
    </row>
    <row r="14" spans="2:14" s="139" customFormat="1" ht="15" customHeight="1">
      <c r="B14" s="110" t="s">
        <v>27</v>
      </c>
      <c r="C14" s="4"/>
      <c r="D14" s="4"/>
      <c r="E14" s="4"/>
      <c r="F14" s="4"/>
      <c r="G14" s="6"/>
      <c r="H14" s="140"/>
    </row>
    <row r="15" spans="2:14" s="139" customFormat="1" ht="15" customHeight="1">
      <c r="B15" s="110" t="s">
        <v>63</v>
      </c>
      <c r="C15" s="1"/>
      <c r="D15" s="1"/>
      <c r="E15" s="1"/>
      <c r="F15" s="4" t="s">
        <v>13</v>
      </c>
      <c r="G15" s="103">
        <v>0</v>
      </c>
      <c r="H15" s="140"/>
    </row>
    <row r="16" spans="2:14" s="139" customFormat="1" ht="15" customHeight="1">
      <c r="B16" s="110" t="s">
        <v>64</v>
      </c>
      <c r="C16" s="1"/>
      <c r="D16" s="1"/>
      <c r="E16" s="1"/>
      <c r="F16" s="4" t="s">
        <v>13</v>
      </c>
      <c r="G16" s="103">
        <v>0</v>
      </c>
      <c r="H16" s="140"/>
    </row>
    <row r="17" spans="2:8" s="139" customFormat="1" ht="15" customHeight="1">
      <c r="B17" s="110" t="s">
        <v>65</v>
      </c>
      <c r="C17" s="1"/>
      <c r="D17" s="1"/>
      <c r="E17" s="1"/>
      <c r="F17" s="4" t="s">
        <v>13</v>
      </c>
      <c r="G17" s="103">
        <v>0</v>
      </c>
      <c r="H17" s="140"/>
    </row>
    <row r="18" spans="2:8" s="139" customFormat="1" ht="15" customHeight="1">
      <c r="B18" s="110" t="s">
        <v>28</v>
      </c>
      <c r="C18" s="1"/>
      <c r="D18" s="1"/>
      <c r="E18" s="1"/>
      <c r="F18" s="4"/>
      <c r="G18" s="6"/>
      <c r="H18" s="140"/>
    </row>
    <row r="19" spans="2:8" s="139" customFormat="1" ht="15" customHeight="1">
      <c r="B19" s="110" t="s">
        <v>63</v>
      </c>
      <c r="C19" s="1"/>
      <c r="D19" s="1"/>
      <c r="E19" s="1"/>
      <c r="F19" s="4" t="s">
        <v>13</v>
      </c>
      <c r="G19" s="103">
        <v>0</v>
      </c>
      <c r="H19" s="140"/>
    </row>
    <row r="20" spans="2:8" s="139" customFormat="1" ht="15" customHeight="1">
      <c r="B20" s="110" t="s">
        <v>66</v>
      </c>
      <c r="C20" s="1"/>
      <c r="D20" s="1"/>
      <c r="E20" s="1"/>
      <c r="F20" s="4" t="s">
        <v>13</v>
      </c>
      <c r="G20" s="103">
        <v>0</v>
      </c>
      <c r="H20" s="140"/>
    </row>
    <row r="21" spans="2:8" s="139" customFormat="1" ht="15" customHeight="1">
      <c r="B21" s="110" t="s">
        <v>58</v>
      </c>
      <c r="C21" s="4"/>
      <c r="D21" s="4"/>
      <c r="E21" s="4"/>
      <c r="F21" s="4" t="s">
        <v>38</v>
      </c>
      <c r="G21" s="103">
        <v>0</v>
      </c>
      <c r="H21" s="140"/>
    </row>
    <row r="22" spans="2:8" s="139" customFormat="1" ht="12.75">
      <c r="B22" s="110"/>
      <c r="C22" s="4"/>
      <c r="D22" s="4"/>
      <c r="E22" s="4"/>
      <c r="F22" s="4"/>
      <c r="G22" s="6"/>
      <c r="H22" s="140"/>
    </row>
    <row r="23" spans="2:8" s="139" customFormat="1" ht="12.75">
      <c r="B23" s="112"/>
      <c r="C23" s="113"/>
      <c r="D23" s="113"/>
      <c r="E23" s="113"/>
      <c r="F23" s="113"/>
      <c r="G23" s="114"/>
      <c r="H23" s="141"/>
    </row>
    <row r="24" spans="2:8" s="139" customFormat="1" ht="21" customHeight="1">
      <c r="B24" s="105" t="s">
        <v>1</v>
      </c>
      <c r="C24" s="106"/>
      <c r="D24" s="106"/>
      <c r="E24" s="106"/>
      <c r="F24" s="107"/>
      <c r="G24" s="108"/>
      <c r="H24" s="109"/>
    </row>
    <row r="25" spans="2:8" s="139" customFormat="1" ht="15" customHeight="1">
      <c r="B25" s="115" t="s">
        <v>6</v>
      </c>
      <c r="C25" s="3"/>
      <c r="D25" s="3"/>
      <c r="E25" s="3"/>
      <c r="F25" s="3"/>
      <c r="G25" s="6"/>
      <c r="H25" s="140"/>
    </row>
    <row r="26" spans="2:8" s="139" customFormat="1" ht="15" customHeight="1">
      <c r="B26" s="110" t="s">
        <v>14</v>
      </c>
      <c r="C26" s="4"/>
      <c r="D26" s="4"/>
      <c r="E26" s="4"/>
      <c r="F26" s="4" t="s">
        <v>56</v>
      </c>
      <c r="G26" s="7" t="e">
        <f>G21/G8</f>
        <v>#DIV/0!</v>
      </c>
      <c r="H26" s="140"/>
    </row>
    <row r="27" spans="2:8" s="139" customFormat="1" ht="15" customHeight="1">
      <c r="B27" s="154" t="s">
        <v>59</v>
      </c>
      <c r="C27" s="155"/>
      <c r="D27" s="155"/>
      <c r="E27" s="136"/>
      <c r="F27" s="2" t="s">
        <v>56</v>
      </c>
      <c r="G27" s="7" t="e">
        <f>(1700*($G$11/$G$8))+(2800*($G$10/$G$8))+(3900*($G$9/$G$8))</f>
        <v>#DIV/0!</v>
      </c>
      <c r="H27" s="140"/>
    </row>
    <row r="28" spans="2:8" s="139" customFormat="1" ht="15" customHeight="1">
      <c r="B28" s="111"/>
      <c r="C28" s="1"/>
      <c r="D28" s="1"/>
      <c r="E28" s="1"/>
      <c r="F28" s="1"/>
      <c r="G28" s="8"/>
      <c r="H28" s="142"/>
    </row>
    <row r="29" spans="2:8" s="139" customFormat="1" ht="15" customHeight="1">
      <c r="B29" s="115" t="s">
        <v>29</v>
      </c>
      <c r="C29" s="3"/>
      <c r="D29" s="3"/>
      <c r="E29" s="3"/>
      <c r="F29" s="3"/>
      <c r="G29" s="8"/>
      <c r="H29" s="140"/>
    </row>
    <row r="30" spans="2:8" s="139" customFormat="1" ht="15" customHeight="1">
      <c r="B30" s="154" t="s">
        <v>31</v>
      </c>
      <c r="C30" s="155"/>
      <c r="D30" s="155"/>
      <c r="E30" s="136"/>
      <c r="F30" s="2" t="s">
        <v>57</v>
      </c>
      <c r="G30" s="9">
        <f>G21*0.0318</f>
        <v>0</v>
      </c>
      <c r="H30" s="140"/>
    </row>
    <row r="31" spans="2:8" s="139" customFormat="1" ht="15.75" customHeight="1">
      <c r="B31" s="154" t="s">
        <v>30</v>
      </c>
      <c r="C31" s="155"/>
      <c r="D31" s="155"/>
      <c r="E31" s="136"/>
      <c r="F31" s="2"/>
      <c r="G31" s="12"/>
      <c r="H31" s="140"/>
    </row>
    <row r="32" spans="2:8" s="139" customFormat="1" ht="15" customHeight="1">
      <c r="B32" s="154" t="s">
        <v>72</v>
      </c>
      <c r="C32" s="156"/>
      <c r="D32" s="156"/>
      <c r="E32" s="156"/>
      <c r="F32" s="156"/>
      <c r="G32" s="12">
        <f>(G15*2)+(G15*20*0.0795)</f>
        <v>0</v>
      </c>
      <c r="H32" s="140"/>
    </row>
    <row r="33" spans="2:8" s="139" customFormat="1" ht="15.75" customHeight="1">
      <c r="B33" s="154" t="s">
        <v>32</v>
      </c>
      <c r="C33" s="155"/>
      <c r="D33" s="155"/>
      <c r="E33" s="155"/>
      <c r="F33" s="155"/>
      <c r="G33" s="12">
        <f>(G19*1)+(G19*10*0.0795)</f>
        <v>0</v>
      </c>
      <c r="H33" s="140"/>
    </row>
    <row r="34" spans="2:8" s="139" customFormat="1" ht="15.75" customHeight="1">
      <c r="B34" s="154" t="s">
        <v>33</v>
      </c>
      <c r="C34" s="155"/>
      <c r="D34" s="155"/>
      <c r="E34" s="155"/>
      <c r="F34" s="155"/>
      <c r="G34" s="12"/>
      <c r="H34" s="140"/>
    </row>
    <row r="35" spans="2:8" s="139" customFormat="1" ht="15.75" customHeight="1">
      <c r="B35" s="154" t="s">
        <v>67</v>
      </c>
      <c r="C35" s="155"/>
      <c r="D35" s="155"/>
      <c r="E35" s="155"/>
      <c r="F35" s="155"/>
      <c r="G35" s="12">
        <f>(G17*1)+(G17*10*0.0795)</f>
        <v>0</v>
      </c>
      <c r="H35" s="140"/>
    </row>
    <row r="36" spans="2:8" s="139" customFormat="1" ht="15" customHeight="1">
      <c r="B36" s="116" t="s">
        <v>21</v>
      </c>
      <c r="C36" s="2"/>
      <c r="D36" s="2"/>
      <c r="E36" s="2"/>
      <c r="F36" s="2"/>
      <c r="G36" s="13">
        <f>G32+G33+G30+G35</f>
        <v>0</v>
      </c>
      <c r="H36" s="140"/>
    </row>
    <row r="37" spans="2:8" s="139" customFormat="1" ht="15" customHeight="1">
      <c r="B37" s="110" t="s">
        <v>23</v>
      </c>
      <c r="C37" s="11">
        <f>G8</f>
        <v>0</v>
      </c>
      <c r="D37" s="4" t="s">
        <v>25</v>
      </c>
      <c r="E37" s="4"/>
      <c r="F37" s="4" t="s">
        <v>60</v>
      </c>
      <c r="G37" s="7" t="e">
        <f>G36/G8</f>
        <v>#DIV/0!</v>
      </c>
      <c r="H37" s="140"/>
    </row>
    <row r="38" spans="2:8" s="139" customFormat="1" ht="15" customHeight="1">
      <c r="B38" s="110" t="s">
        <v>24</v>
      </c>
      <c r="C38" s="11">
        <f>G12*G8</f>
        <v>0</v>
      </c>
      <c r="D38" s="4" t="s">
        <v>26</v>
      </c>
      <c r="E38" s="4"/>
      <c r="F38" s="4" t="s">
        <v>61</v>
      </c>
      <c r="G38" s="7" t="e">
        <f>G36/(G12*G8)</f>
        <v>#DIV/0!</v>
      </c>
      <c r="H38" s="140"/>
    </row>
    <row r="39" spans="2:8" s="139" customFormat="1" ht="15" customHeight="1">
      <c r="B39" s="110"/>
      <c r="C39" s="4"/>
      <c r="D39" s="4"/>
      <c r="E39" s="4"/>
      <c r="F39" s="4"/>
      <c r="G39" s="6"/>
      <c r="H39" s="140"/>
    </row>
    <row r="40" spans="2:8" s="139" customFormat="1" ht="15" customHeight="1">
      <c r="B40" s="115" t="s">
        <v>4</v>
      </c>
      <c r="C40" s="3"/>
      <c r="D40" s="3"/>
      <c r="E40" s="3"/>
      <c r="F40" s="3"/>
      <c r="G40" s="8"/>
      <c r="H40" s="140"/>
    </row>
    <row r="41" spans="2:8" s="139" customFormat="1" ht="15" customHeight="1">
      <c r="B41" s="110" t="s">
        <v>2</v>
      </c>
      <c r="C41" s="4"/>
      <c r="D41" s="4"/>
      <c r="E41" s="4"/>
      <c r="F41" s="4"/>
      <c r="G41" s="8" t="e">
        <f>(15*(G$11/G$8)*(G$12*G$8))+(25*(G$10/G$8)*(G$12*G$8))+(35*(G$9/G$8)*(G$12*G$8))</f>
        <v>#DIV/0!</v>
      </c>
      <c r="H41" s="140"/>
    </row>
    <row r="42" spans="2:8" s="139" customFormat="1" ht="15" customHeight="1">
      <c r="B42" s="110" t="s">
        <v>73</v>
      </c>
      <c r="C42" s="4"/>
      <c r="D42" s="4"/>
      <c r="E42" s="146">
        <v>0</v>
      </c>
      <c r="F42" s="4" t="s">
        <v>70</v>
      </c>
      <c r="G42" s="8">
        <f>G8*G12*E42</f>
        <v>0</v>
      </c>
      <c r="H42" s="140"/>
    </row>
    <row r="43" spans="2:8" s="139" customFormat="1" ht="15" customHeight="1">
      <c r="B43" s="110" t="s">
        <v>62</v>
      </c>
      <c r="C43" s="4"/>
      <c r="D43" s="4"/>
      <c r="E43" s="4"/>
      <c r="F43" s="4"/>
      <c r="G43" s="8" t="e">
        <f>G41/7*3</f>
        <v>#DIV/0!</v>
      </c>
      <c r="H43" s="140"/>
    </row>
    <row r="44" spans="2:8" s="139" customFormat="1" ht="15" customHeight="1">
      <c r="B44" s="110" t="s">
        <v>5</v>
      </c>
      <c r="C44" s="4"/>
      <c r="D44" s="4"/>
      <c r="E44" s="4"/>
      <c r="F44" s="4"/>
      <c r="G44" s="8" t="e">
        <f>G41+G42+G43</f>
        <v>#DIV/0!</v>
      </c>
      <c r="H44" s="140"/>
    </row>
    <row r="45" spans="2:8" s="139" customFormat="1" ht="15" customHeight="1">
      <c r="B45" s="110"/>
      <c r="C45" s="4"/>
      <c r="D45" s="4"/>
      <c r="E45" s="4"/>
      <c r="F45" s="4"/>
      <c r="G45" s="8"/>
      <c r="H45" s="140"/>
    </row>
    <row r="46" spans="2:8" s="144" customFormat="1" ht="15" customHeight="1">
      <c r="B46" s="117" t="s">
        <v>3</v>
      </c>
      <c r="C46" s="5"/>
      <c r="D46" s="5"/>
      <c r="E46" s="5"/>
      <c r="F46" s="5"/>
      <c r="G46" s="10" t="e">
        <f>G44/G36*100</f>
        <v>#DIV/0!</v>
      </c>
      <c r="H46" s="143"/>
    </row>
    <row r="47" spans="2:8" ht="14.25">
      <c r="B47" s="118"/>
      <c r="C47" s="119"/>
      <c r="D47" s="119"/>
      <c r="E47" s="119"/>
      <c r="F47" s="119"/>
      <c r="G47" s="120"/>
      <c r="H47" s="145"/>
    </row>
    <row r="48" spans="2:8" ht="14.25">
      <c r="B48" s="17" t="s">
        <v>74</v>
      </c>
      <c r="G48" s="19"/>
    </row>
    <row r="49" spans="7:7" ht="14.25">
      <c r="G49" s="20"/>
    </row>
    <row r="50" spans="7:7" ht="14.25">
      <c r="G50" s="19"/>
    </row>
    <row r="51" spans="7:7" ht="14.25"/>
    <row r="52" spans="7:7" ht="14.25"/>
    <row r="53" spans="7:7" ht="14.25"/>
    <row r="54" spans="7:7" ht="14.25" customHeight="1"/>
    <row r="55" spans="7:7" ht="14.25" customHeight="1"/>
    <row r="56" spans="7:7" ht="14.25" customHeight="1"/>
    <row r="57" spans="7:7" ht="14.25" customHeight="1"/>
  </sheetData>
  <sheetProtection password="CF07" sheet="1" objects="1" scenarios="1" selectLockedCells="1"/>
  <mergeCells count="7">
    <mergeCell ref="B35:F35"/>
    <mergeCell ref="B32:F32"/>
    <mergeCell ref="B33:F33"/>
    <mergeCell ref="B30:D30"/>
    <mergeCell ref="B27:D27"/>
    <mergeCell ref="B31:D31"/>
    <mergeCell ref="B34:F34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B1:N57"/>
  <sheetViews>
    <sheetView view="pageBreakPreview" zoomScaleNormal="100" zoomScaleSheetLayoutView="100" workbookViewId="0">
      <selection activeCell="G19" sqref="G19"/>
    </sheetView>
  </sheetViews>
  <sheetFormatPr baseColWidth="10" defaultColWidth="11.42578125" defaultRowHeight="0" customHeight="1" zeroHeight="1"/>
  <cols>
    <col min="1" max="1" width="5" style="18" customWidth="1"/>
    <col min="2" max="2" width="20.7109375" style="18" customWidth="1"/>
    <col min="3" max="3" width="4.7109375" style="18" customWidth="1"/>
    <col min="4" max="4" width="45.7109375" style="18" customWidth="1"/>
    <col min="5" max="5" width="3.85546875" style="18" customWidth="1"/>
    <col min="6" max="6" width="12.7109375" style="18" customWidth="1"/>
    <col min="7" max="7" width="12.7109375" style="21" customWidth="1"/>
    <col min="8" max="8" width="3.7109375" style="18" customWidth="1"/>
    <col min="9" max="58" width="11.42578125" style="18" customWidth="1"/>
    <col min="59" max="16384" width="11.42578125" style="18"/>
  </cols>
  <sheetData>
    <row r="1" spans="2:14" s="15" customFormat="1" ht="12.75">
      <c r="G1" s="14"/>
      <c r="H1" s="14"/>
      <c r="I1" s="14"/>
    </row>
    <row r="2" spans="2:14" s="15" customFormat="1" ht="12.75" customHeight="1">
      <c r="G2" s="14"/>
      <c r="H2" s="14"/>
      <c r="I2" s="147"/>
      <c r="J2" s="147"/>
      <c r="K2" s="147"/>
      <c r="L2" s="65"/>
      <c r="M2" s="65"/>
      <c r="N2" s="65"/>
    </row>
    <row r="3" spans="2:14" s="132" customFormat="1" ht="24" customHeight="1">
      <c r="B3" s="153" t="s">
        <v>55</v>
      </c>
      <c r="F3" s="66"/>
      <c r="G3" s="66"/>
      <c r="H3" s="134" t="s">
        <v>77</v>
      </c>
      <c r="I3" s="133"/>
      <c r="J3" s="133"/>
      <c r="K3" s="133"/>
      <c r="L3" s="66"/>
      <c r="M3" s="66"/>
      <c r="N3" s="66"/>
    </row>
    <row r="4" spans="2:14" s="15" customFormat="1" ht="24" customHeight="1">
      <c r="B4" s="22" t="s">
        <v>54</v>
      </c>
      <c r="C4" s="104"/>
      <c r="D4" s="104"/>
      <c r="E4" s="104"/>
      <c r="F4" s="104"/>
      <c r="G4" s="104"/>
      <c r="H4" s="137"/>
      <c r="I4" s="22"/>
      <c r="J4" s="22"/>
      <c r="K4" s="22"/>
      <c r="L4" s="65"/>
      <c r="M4" s="65"/>
      <c r="N4" s="65"/>
    </row>
    <row r="5" spans="2:14" s="15" customFormat="1" ht="15" customHeight="1">
      <c r="F5" s="16"/>
      <c r="G5" s="16"/>
      <c r="H5" s="16"/>
      <c r="I5" s="16"/>
      <c r="J5" s="16"/>
      <c r="K5" s="16"/>
      <c r="L5" s="65"/>
      <c r="M5" s="65"/>
      <c r="N5" s="65"/>
    </row>
    <row r="6" spans="2:14" s="148" customFormat="1" ht="28.5" customHeight="1">
      <c r="B6" s="121" t="s">
        <v>7</v>
      </c>
      <c r="C6" s="122"/>
      <c r="D6" s="122"/>
      <c r="E6" s="122"/>
      <c r="F6" s="122" t="s">
        <v>8</v>
      </c>
      <c r="G6" s="123" t="s">
        <v>9</v>
      </c>
      <c r="H6" s="124"/>
    </row>
    <row r="7" spans="2:14" s="139" customFormat="1" ht="21" customHeight="1">
      <c r="B7" s="105" t="s">
        <v>0</v>
      </c>
      <c r="C7" s="106"/>
      <c r="D7" s="106"/>
      <c r="E7" s="106"/>
      <c r="F7" s="107"/>
      <c r="G7" s="108"/>
      <c r="H7" s="109"/>
    </row>
    <row r="8" spans="2:14" s="139" customFormat="1" ht="15" customHeight="1">
      <c r="B8" s="110" t="s">
        <v>22</v>
      </c>
      <c r="C8" s="4"/>
      <c r="D8" s="4"/>
      <c r="E8" s="4"/>
      <c r="F8" s="4" t="s">
        <v>10</v>
      </c>
      <c r="G8" s="103">
        <v>0</v>
      </c>
      <c r="H8" s="140"/>
    </row>
    <row r="9" spans="2:14" s="139" customFormat="1" ht="15" customHeight="1">
      <c r="B9" s="110" t="s">
        <v>68</v>
      </c>
      <c r="C9" s="1"/>
      <c r="D9" s="1"/>
      <c r="E9" s="1"/>
      <c r="F9" s="4" t="s">
        <v>10</v>
      </c>
      <c r="G9" s="103">
        <v>0</v>
      </c>
      <c r="H9" s="140"/>
    </row>
    <row r="10" spans="2:14" s="139" customFormat="1" ht="15" customHeight="1">
      <c r="B10" s="110" t="s">
        <v>79</v>
      </c>
      <c r="C10" s="1"/>
      <c r="D10" s="1"/>
      <c r="E10" s="1"/>
      <c r="F10" s="4" t="s">
        <v>10</v>
      </c>
      <c r="G10" s="103">
        <v>0</v>
      </c>
      <c r="H10" s="140"/>
    </row>
    <row r="11" spans="2:14" s="139" customFormat="1" ht="15" customHeight="1">
      <c r="B11" s="110" t="s">
        <v>69</v>
      </c>
      <c r="C11" s="1"/>
      <c r="D11" s="1"/>
      <c r="E11" s="1"/>
      <c r="F11" s="4" t="s">
        <v>10</v>
      </c>
      <c r="G11" s="103">
        <v>0</v>
      </c>
      <c r="H11" s="140"/>
    </row>
    <row r="12" spans="2:14" s="139" customFormat="1" ht="15" customHeight="1">
      <c r="B12" s="110" t="s">
        <v>11</v>
      </c>
      <c r="C12" s="4"/>
      <c r="D12" s="4"/>
      <c r="E12" s="4"/>
      <c r="F12" s="4" t="s">
        <v>12</v>
      </c>
      <c r="G12" s="103">
        <v>0</v>
      </c>
      <c r="H12" s="140"/>
    </row>
    <row r="13" spans="2:14" s="139" customFormat="1" ht="15" customHeight="1">
      <c r="B13" s="110"/>
      <c r="C13" s="4"/>
      <c r="D13" s="4"/>
      <c r="E13" s="4"/>
      <c r="F13" s="4"/>
      <c r="G13" s="6"/>
      <c r="H13" s="140"/>
    </row>
    <row r="14" spans="2:14" s="139" customFormat="1" ht="15" customHeight="1">
      <c r="B14" s="110" t="s">
        <v>27</v>
      </c>
      <c r="C14" s="4"/>
      <c r="D14" s="4"/>
      <c r="E14" s="4"/>
      <c r="F14" s="4"/>
      <c r="G14" s="6"/>
      <c r="H14" s="140"/>
    </row>
    <row r="15" spans="2:14" s="139" customFormat="1" ht="15" customHeight="1">
      <c r="B15" s="110" t="s">
        <v>63</v>
      </c>
      <c r="C15" s="1"/>
      <c r="D15" s="1"/>
      <c r="E15" s="1"/>
      <c r="F15" s="4" t="s">
        <v>13</v>
      </c>
      <c r="G15" s="103">
        <v>0</v>
      </c>
      <c r="H15" s="140"/>
    </row>
    <row r="16" spans="2:14" s="139" customFormat="1" ht="15" customHeight="1">
      <c r="B16" s="110" t="s">
        <v>64</v>
      </c>
      <c r="C16" s="1"/>
      <c r="D16" s="1"/>
      <c r="E16" s="1"/>
      <c r="F16" s="4" t="s">
        <v>13</v>
      </c>
      <c r="G16" s="103">
        <v>0</v>
      </c>
      <c r="H16" s="140"/>
    </row>
    <row r="17" spans="2:8" s="139" customFormat="1" ht="15" customHeight="1">
      <c r="B17" s="110" t="s">
        <v>65</v>
      </c>
      <c r="C17" s="1"/>
      <c r="D17" s="1"/>
      <c r="E17" s="1"/>
      <c r="F17" s="4" t="s">
        <v>13</v>
      </c>
      <c r="G17" s="103">
        <v>0</v>
      </c>
      <c r="H17" s="140"/>
    </row>
    <row r="18" spans="2:8" s="139" customFormat="1" ht="15" customHeight="1">
      <c r="B18" s="110" t="s">
        <v>28</v>
      </c>
      <c r="C18" s="1"/>
      <c r="D18" s="1"/>
      <c r="E18" s="1"/>
      <c r="F18" s="4"/>
      <c r="G18" s="6"/>
      <c r="H18" s="140"/>
    </row>
    <row r="19" spans="2:8" s="139" customFormat="1" ht="15" customHeight="1">
      <c r="B19" s="110" t="s">
        <v>63</v>
      </c>
      <c r="C19" s="1"/>
      <c r="D19" s="1"/>
      <c r="E19" s="1"/>
      <c r="F19" s="4" t="s">
        <v>13</v>
      </c>
      <c r="G19" s="103">
        <v>0</v>
      </c>
      <c r="H19" s="140"/>
    </row>
    <row r="20" spans="2:8" s="139" customFormat="1" ht="15" customHeight="1">
      <c r="B20" s="110" t="s">
        <v>66</v>
      </c>
      <c r="C20" s="1"/>
      <c r="D20" s="1"/>
      <c r="E20" s="1"/>
      <c r="F20" s="4" t="s">
        <v>13</v>
      </c>
      <c r="G20" s="103">
        <v>0</v>
      </c>
      <c r="H20" s="140"/>
    </row>
    <row r="21" spans="2:8" s="139" customFormat="1" ht="15" customHeight="1">
      <c r="B21" s="110" t="s">
        <v>58</v>
      </c>
      <c r="C21" s="4"/>
      <c r="D21" s="4"/>
      <c r="E21" s="4"/>
      <c r="F21" s="4" t="s">
        <v>38</v>
      </c>
      <c r="G21" s="103">
        <v>0</v>
      </c>
      <c r="H21" s="140"/>
    </row>
    <row r="22" spans="2:8" s="139" customFormat="1" ht="12.75">
      <c r="B22" s="110"/>
      <c r="C22" s="4"/>
      <c r="D22" s="4"/>
      <c r="E22" s="4"/>
      <c r="F22" s="4"/>
      <c r="G22" s="6"/>
      <c r="H22" s="140"/>
    </row>
    <row r="23" spans="2:8" s="139" customFormat="1" ht="12.75">
      <c r="B23" s="112"/>
      <c r="C23" s="113"/>
      <c r="D23" s="113"/>
      <c r="E23" s="113"/>
      <c r="F23" s="113"/>
      <c r="G23" s="114"/>
      <c r="H23" s="141"/>
    </row>
    <row r="24" spans="2:8" s="139" customFormat="1" ht="21" customHeight="1">
      <c r="B24" s="105" t="s">
        <v>1</v>
      </c>
      <c r="C24" s="106"/>
      <c r="D24" s="106"/>
      <c r="E24" s="106"/>
      <c r="F24" s="107"/>
      <c r="G24" s="108"/>
      <c r="H24" s="109"/>
    </row>
    <row r="25" spans="2:8" s="139" customFormat="1" ht="15" customHeight="1">
      <c r="B25" s="115" t="s">
        <v>6</v>
      </c>
      <c r="C25" s="3"/>
      <c r="D25" s="3"/>
      <c r="E25" s="3"/>
      <c r="F25" s="3"/>
      <c r="G25" s="6"/>
      <c r="H25" s="140"/>
    </row>
    <row r="26" spans="2:8" s="139" customFormat="1" ht="15" customHeight="1">
      <c r="B26" s="110" t="s">
        <v>14</v>
      </c>
      <c r="C26" s="4"/>
      <c r="D26" s="4"/>
      <c r="E26" s="4"/>
      <c r="F26" s="4" t="s">
        <v>56</v>
      </c>
      <c r="G26" s="7" t="e">
        <f>G21/G8</f>
        <v>#DIV/0!</v>
      </c>
      <c r="H26" s="140"/>
    </row>
    <row r="27" spans="2:8" s="139" customFormat="1" ht="15" customHeight="1">
      <c r="B27" s="154" t="s">
        <v>59</v>
      </c>
      <c r="C27" s="155"/>
      <c r="D27" s="155"/>
      <c r="E27" s="135"/>
      <c r="F27" s="2" t="s">
        <v>56</v>
      </c>
      <c r="G27" s="7" t="e">
        <f>(2900*($G$11/$G$8))+(4850*($G$10/$G$8))+(6800*($G$9/$G$8))</f>
        <v>#DIV/0!</v>
      </c>
      <c r="H27" s="140"/>
    </row>
    <row r="28" spans="2:8" s="139" customFormat="1" ht="15" customHeight="1">
      <c r="B28" s="111"/>
      <c r="C28" s="1"/>
      <c r="D28" s="1"/>
      <c r="E28" s="1"/>
      <c r="F28" s="1"/>
      <c r="G28" s="8"/>
      <c r="H28" s="142"/>
    </row>
    <row r="29" spans="2:8" s="139" customFormat="1" ht="15" customHeight="1">
      <c r="B29" s="115" t="s">
        <v>29</v>
      </c>
      <c r="C29" s="3"/>
      <c r="D29" s="3"/>
      <c r="E29" s="3"/>
      <c r="F29" s="3"/>
      <c r="G29" s="8"/>
      <c r="H29" s="140"/>
    </row>
    <row r="30" spans="2:8" s="139" customFormat="1" ht="15" customHeight="1">
      <c r="B30" s="154" t="s">
        <v>31</v>
      </c>
      <c r="C30" s="155"/>
      <c r="D30" s="155"/>
      <c r="E30" s="135"/>
      <c r="F30" s="2" t="s">
        <v>57</v>
      </c>
      <c r="G30" s="9">
        <f>G21*0.0318</f>
        <v>0</v>
      </c>
      <c r="H30" s="140"/>
    </row>
    <row r="31" spans="2:8" s="139" customFormat="1" ht="15.75" customHeight="1">
      <c r="B31" s="154" t="s">
        <v>30</v>
      </c>
      <c r="C31" s="155"/>
      <c r="D31" s="155"/>
      <c r="E31" s="135"/>
      <c r="F31" s="2"/>
      <c r="G31" s="12"/>
      <c r="H31" s="140"/>
    </row>
    <row r="32" spans="2:8" s="139" customFormat="1" ht="15" customHeight="1">
      <c r="B32" s="154" t="s">
        <v>72</v>
      </c>
      <c r="C32" s="156"/>
      <c r="D32" s="156"/>
      <c r="E32" s="156"/>
      <c r="F32" s="156"/>
      <c r="G32" s="12">
        <f>(G15*2)+(G15*20*0.0795)</f>
        <v>0</v>
      </c>
      <c r="H32" s="140"/>
    </row>
    <row r="33" spans="2:8" s="139" customFormat="1" ht="15.75" customHeight="1">
      <c r="B33" s="154" t="s">
        <v>32</v>
      </c>
      <c r="C33" s="155"/>
      <c r="D33" s="155"/>
      <c r="E33" s="155"/>
      <c r="F33" s="155"/>
      <c r="G33" s="12">
        <f>(G19*1)+(G19*10*0.0795)</f>
        <v>0</v>
      </c>
      <c r="H33" s="140"/>
    </row>
    <row r="34" spans="2:8" s="139" customFormat="1" ht="15.75" customHeight="1">
      <c r="B34" s="154" t="s">
        <v>33</v>
      </c>
      <c r="C34" s="155"/>
      <c r="D34" s="155"/>
      <c r="E34" s="155"/>
      <c r="F34" s="155"/>
      <c r="G34" s="12"/>
      <c r="H34" s="140"/>
    </row>
    <row r="35" spans="2:8" s="139" customFormat="1" ht="15.75" customHeight="1">
      <c r="B35" s="154" t="s">
        <v>67</v>
      </c>
      <c r="C35" s="155"/>
      <c r="D35" s="155"/>
      <c r="E35" s="155"/>
      <c r="F35" s="155"/>
      <c r="G35" s="12">
        <f>(G17*1)+(G17*10*0.0795)</f>
        <v>0</v>
      </c>
      <c r="H35" s="140"/>
    </row>
    <row r="36" spans="2:8" s="139" customFormat="1" ht="15" customHeight="1">
      <c r="B36" s="116" t="s">
        <v>21</v>
      </c>
      <c r="C36" s="2"/>
      <c r="D36" s="2"/>
      <c r="E36" s="2"/>
      <c r="F36" s="2"/>
      <c r="G36" s="13">
        <f>G32+G33+G30+G35</f>
        <v>0</v>
      </c>
      <c r="H36" s="140"/>
    </row>
    <row r="37" spans="2:8" s="139" customFormat="1" ht="15" customHeight="1">
      <c r="B37" s="110" t="s">
        <v>23</v>
      </c>
      <c r="C37" s="11">
        <f>G8</f>
        <v>0</v>
      </c>
      <c r="D37" s="4" t="s">
        <v>25</v>
      </c>
      <c r="E37" s="4"/>
      <c r="F37" s="4" t="s">
        <v>60</v>
      </c>
      <c r="G37" s="7" t="e">
        <f>G36/G8</f>
        <v>#DIV/0!</v>
      </c>
      <c r="H37" s="140"/>
    </row>
    <row r="38" spans="2:8" s="139" customFormat="1" ht="15" customHeight="1">
      <c r="B38" s="110" t="s">
        <v>24</v>
      </c>
      <c r="C38" s="11">
        <f>G12*G8</f>
        <v>0</v>
      </c>
      <c r="D38" s="4" t="s">
        <v>26</v>
      </c>
      <c r="E38" s="4"/>
      <c r="F38" s="4" t="s">
        <v>61</v>
      </c>
      <c r="G38" s="7" t="e">
        <f>G36/(G12*G8)</f>
        <v>#DIV/0!</v>
      </c>
      <c r="H38" s="140"/>
    </row>
    <row r="39" spans="2:8" s="139" customFormat="1" ht="15" customHeight="1">
      <c r="B39" s="110"/>
      <c r="C39" s="4"/>
      <c r="D39" s="4"/>
      <c r="E39" s="4"/>
      <c r="F39" s="4"/>
      <c r="G39" s="6"/>
      <c r="H39" s="140"/>
    </row>
    <row r="40" spans="2:8" s="139" customFormat="1" ht="15" customHeight="1">
      <c r="B40" s="115" t="s">
        <v>4</v>
      </c>
      <c r="C40" s="3"/>
      <c r="D40" s="3"/>
      <c r="E40" s="3"/>
      <c r="F40" s="3"/>
      <c r="G40" s="8"/>
      <c r="H40" s="140"/>
    </row>
    <row r="41" spans="2:8" s="139" customFormat="1" ht="15" customHeight="1">
      <c r="B41" s="110" t="s">
        <v>2</v>
      </c>
      <c r="C41" s="4"/>
      <c r="D41" s="4"/>
      <c r="E41" s="4"/>
      <c r="F41" s="4"/>
      <c r="G41" s="8" t="e">
        <f>(15*(G$11/G$8)*(G$12*G$8))+(25*(G$10/G$8)*(G$12*G$8))+(35*(G$9/G$8)*(G$12*G$8))</f>
        <v>#DIV/0!</v>
      </c>
      <c r="H41" s="140"/>
    </row>
    <row r="42" spans="2:8" s="139" customFormat="1" ht="15" customHeight="1">
      <c r="B42" s="110" t="s">
        <v>71</v>
      </c>
      <c r="C42" s="4"/>
      <c r="D42" s="4"/>
      <c r="E42" s="146">
        <v>0</v>
      </c>
      <c r="F42" s="4" t="s">
        <v>70</v>
      </c>
      <c r="G42" s="8">
        <f>G8*G12*E42</f>
        <v>0</v>
      </c>
      <c r="H42" s="140"/>
    </row>
    <row r="43" spans="2:8" s="139" customFormat="1" ht="15" customHeight="1">
      <c r="B43" s="110" t="s">
        <v>62</v>
      </c>
      <c r="C43" s="4"/>
      <c r="D43" s="4"/>
      <c r="E43" s="4"/>
      <c r="F43" s="4"/>
      <c r="G43" s="8" t="e">
        <f>G41/7*3</f>
        <v>#DIV/0!</v>
      </c>
      <c r="H43" s="140"/>
    </row>
    <row r="44" spans="2:8" s="139" customFormat="1" ht="15" customHeight="1">
      <c r="B44" s="110" t="s">
        <v>5</v>
      </c>
      <c r="C44" s="4"/>
      <c r="D44" s="4"/>
      <c r="E44" s="4"/>
      <c r="F44" s="4"/>
      <c r="G44" s="8" t="e">
        <f>G41+G42+G43</f>
        <v>#DIV/0!</v>
      </c>
      <c r="H44" s="140"/>
    </row>
    <row r="45" spans="2:8" s="139" customFormat="1" ht="15" customHeight="1">
      <c r="B45" s="110"/>
      <c r="C45" s="4"/>
      <c r="D45" s="4"/>
      <c r="E45" s="4"/>
      <c r="F45" s="4"/>
      <c r="G45" s="8"/>
      <c r="H45" s="140"/>
    </row>
    <row r="46" spans="2:8" s="144" customFormat="1" ht="15" customHeight="1">
      <c r="B46" s="117" t="s">
        <v>3</v>
      </c>
      <c r="C46" s="5"/>
      <c r="D46" s="5"/>
      <c r="E46" s="5"/>
      <c r="F46" s="5"/>
      <c r="G46" s="10" t="e">
        <f>G44/G36*100</f>
        <v>#DIV/0!</v>
      </c>
      <c r="H46" s="143"/>
    </row>
    <row r="47" spans="2:8" ht="14.25">
      <c r="B47" s="118"/>
      <c r="C47" s="119"/>
      <c r="D47" s="119"/>
      <c r="E47" s="119"/>
      <c r="F47" s="119"/>
      <c r="G47" s="120"/>
      <c r="H47" s="145"/>
    </row>
    <row r="48" spans="2:8" ht="14.25">
      <c r="B48" s="17" t="s">
        <v>74</v>
      </c>
      <c r="G48" s="19"/>
    </row>
    <row r="49" spans="7:7" ht="14.25">
      <c r="G49" s="20"/>
    </row>
    <row r="50" spans="7:7" ht="14.25">
      <c r="G50" s="19"/>
    </row>
    <row r="51" spans="7:7" ht="14.25"/>
    <row r="52" spans="7:7" ht="14.25"/>
    <row r="53" spans="7:7" ht="14.25"/>
    <row r="54" spans="7:7" ht="14.25" customHeight="1"/>
    <row r="55" spans="7:7" ht="14.25" customHeight="1"/>
    <row r="56" spans="7:7" ht="14.25" customHeight="1"/>
    <row r="57" spans="7:7" ht="14.25" customHeight="1"/>
  </sheetData>
  <sheetProtection password="CF07" sheet="1" objects="1" scenarios="1" selectLockedCells="1"/>
  <mergeCells count="7">
    <mergeCell ref="B33:F33"/>
    <mergeCell ref="B34:F34"/>
    <mergeCell ref="B35:F35"/>
    <mergeCell ref="B27:D27"/>
    <mergeCell ref="B30:D30"/>
    <mergeCell ref="B31:D31"/>
    <mergeCell ref="B32:F32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B1:N57"/>
  <sheetViews>
    <sheetView view="pageBreakPreview" topLeftCell="A4" zoomScaleNormal="100" zoomScaleSheetLayoutView="100" workbookViewId="0">
      <selection activeCell="G11" sqref="G11"/>
    </sheetView>
  </sheetViews>
  <sheetFormatPr baseColWidth="10" defaultColWidth="11.42578125" defaultRowHeight="0" customHeight="1" zeroHeight="1"/>
  <cols>
    <col min="1" max="1" width="5" style="18" customWidth="1"/>
    <col min="2" max="2" width="20.7109375" style="18" customWidth="1"/>
    <col min="3" max="3" width="4.7109375" style="18" customWidth="1"/>
    <col min="4" max="4" width="45.7109375" style="18" customWidth="1"/>
    <col min="5" max="5" width="3.7109375" style="18" customWidth="1"/>
    <col min="6" max="6" width="12.7109375" style="18" customWidth="1"/>
    <col min="7" max="7" width="12.7109375" style="21" customWidth="1"/>
    <col min="8" max="8" width="3.7109375" style="18" customWidth="1"/>
    <col min="9" max="58" width="11.42578125" style="18" customWidth="1"/>
    <col min="59" max="16384" width="11.42578125" style="18"/>
  </cols>
  <sheetData>
    <row r="1" spans="2:14" s="15" customFormat="1" ht="12.75">
      <c r="G1" s="14"/>
      <c r="H1" s="14"/>
      <c r="I1" s="14"/>
    </row>
    <row r="2" spans="2:14" s="15" customFormat="1" ht="12.75" customHeight="1">
      <c r="G2" s="14"/>
      <c r="H2" s="14"/>
      <c r="I2" s="14"/>
    </row>
    <row r="3" spans="2:14" s="15" customFormat="1" ht="24" customHeight="1">
      <c r="B3" s="153" t="s">
        <v>55</v>
      </c>
      <c r="C3" s="132"/>
      <c r="D3" s="132"/>
      <c r="E3" s="132"/>
      <c r="F3" s="132"/>
      <c r="G3" s="66"/>
      <c r="H3" s="134" t="s">
        <v>78</v>
      </c>
      <c r="I3" s="14"/>
    </row>
    <row r="4" spans="2:14" s="151" customFormat="1" ht="24" customHeight="1">
      <c r="B4" s="22" t="s">
        <v>54</v>
      </c>
      <c r="C4" s="104"/>
      <c r="D4" s="104"/>
      <c r="E4" s="104"/>
      <c r="F4" s="104"/>
      <c r="G4" s="104"/>
      <c r="H4" s="149"/>
      <c r="I4" s="150"/>
      <c r="J4" s="150"/>
      <c r="K4" s="150"/>
      <c r="L4" s="67"/>
      <c r="M4" s="67"/>
      <c r="N4" s="67"/>
    </row>
    <row r="5" spans="2:14" s="15" customFormat="1" ht="15" customHeight="1">
      <c r="F5" s="16"/>
      <c r="G5" s="16"/>
      <c r="H5" s="16"/>
      <c r="I5" s="16"/>
      <c r="J5" s="16"/>
      <c r="K5" s="16"/>
      <c r="L5" s="65"/>
      <c r="M5" s="65"/>
      <c r="N5" s="65"/>
    </row>
    <row r="6" spans="2:14" s="148" customFormat="1" ht="28.5" customHeight="1">
      <c r="B6" s="121" t="s">
        <v>7</v>
      </c>
      <c r="C6" s="122"/>
      <c r="D6" s="122"/>
      <c r="E6" s="122"/>
      <c r="F6" s="122" t="s">
        <v>8</v>
      </c>
      <c r="G6" s="123" t="s">
        <v>9</v>
      </c>
      <c r="H6" s="124"/>
    </row>
    <row r="7" spans="2:14" s="139" customFormat="1" ht="21" customHeight="1">
      <c r="B7" s="105" t="s">
        <v>0</v>
      </c>
      <c r="C7" s="106"/>
      <c r="D7" s="106"/>
      <c r="E7" s="106"/>
      <c r="F7" s="107"/>
      <c r="G7" s="108"/>
      <c r="H7" s="109"/>
    </row>
    <row r="8" spans="2:14" s="139" customFormat="1" ht="15" customHeight="1">
      <c r="B8" s="110" t="s">
        <v>22</v>
      </c>
      <c r="C8" s="4"/>
      <c r="D8" s="4"/>
      <c r="E8" s="4"/>
      <c r="F8" s="4" t="s">
        <v>10</v>
      </c>
      <c r="G8" s="103">
        <v>0</v>
      </c>
      <c r="H8" s="140"/>
    </row>
    <row r="9" spans="2:14" s="139" customFormat="1" ht="15" customHeight="1">
      <c r="B9" s="110" t="s">
        <v>68</v>
      </c>
      <c r="C9" s="1"/>
      <c r="D9" s="1"/>
      <c r="E9" s="1"/>
      <c r="F9" s="4" t="s">
        <v>10</v>
      </c>
      <c r="G9" s="103">
        <v>0</v>
      </c>
      <c r="H9" s="140"/>
    </row>
    <row r="10" spans="2:14" s="139" customFormat="1" ht="15" customHeight="1">
      <c r="B10" s="110" t="s">
        <v>79</v>
      </c>
      <c r="C10" s="1"/>
      <c r="D10" s="1"/>
      <c r="E10" s="1"/>
      <c r="F10" s="4" t="s">
        <v>10</v>
      </c>
      <c r="G10" s="103">
        <v>0</v>
      </c>
      <c r="H10" s="140"/>
    </row>
    <row r="11" spans="2:14" s="139" customFormat="1" ht="15" customHeight="1">
      <c r="B11" s="110" t="s">
        <v>69</v>
      </c>
      <c r="C11" s="1"/>
      <c r="D11" s="1"/>
      <c r="E11" s="1"/>
      <c r="F11" s="4" t="s">
        <v>10</v>
      </c>
      <c r="G11" s="103">
        <v>0</v>
      </c>
      <c r="H11" s="140"/>
    </row>
    <row r="12" spans="2:14" s="139" customFormat="1" ht="15" customHeight="1">
      <c r="B12" s="110" t="s">
        <v>11</v>
      </c>
      <c r="C12" s="4"/>
      <c r="D12" s="4"/>
      <c r="E12" s="4"/>
      <c r="F12" s="4" t="s">
        <v>12</v>
      </c>
      <c r="G12" s="103">
        <v>0</v>
      </c>
      <c r="H12" s="140"/>
    </row>
    <row r="13" spans="2:14" s="139" customFormat="1" ht="15" customHeight="1">
      <c r="B13" s="110"/>
      <c r="C13" s="4"/>
      <c r="D13" s="4"/>
      <c r="E13" s="4"/>
      <c r="F13" s="4"/>
      <c r="G13" s="6"/>
      <c r="H13" s="140"/>
    </row>
    <row r="14" spans="2:14" s="139" customFormat="1" ht="15" customHeight="1">
      <c r="B14" s="110" t="s">
        <v>27</v>
      </c>
      <c r="C14" s="4"/>
      <c r="D14" s="4"/>
      <c r="E14" s="4"/>
      <c r="F14" s="4"/>
      <c r="G14" s="6"/>
      <c r="H14" s="140"/>
    </row>
    <row r="15" spans="2:14" s="139" customFormat="1" ht="15" customHeight="1">
      <c r="B15" s="110" t="s">
        <v>63</v>
      </c>
      <c r="C15" s="1"/>
      <c r="D15" s="1"/>
      <c r="E15" s="1"/>
      <c r="F15" s="4" t="s">
        <v>13</v>
      </c>
      <c r="G15" s="103">
        <v>0</v>
      </c>
      <c r="H15" s="140"/>
    </row>
    <row r="16" spans="2:14" s="139" customFormat="1" ht="15" customHeight="1">
      <c r="B16" s="110" t="s">
        <v>64</v>
      </c>
      <c r="C16" s="1"/>
      <c r="D16" s="1"/>
      <c r="E16" s="1"/>
      <c r="F16" s="4" t="s">
        <v>13</v>
      </c>
      <c r="G16" s="103">
        <v>0</v>
      </c>
      <c r="H16" s="140"/>
    </row>
    <row r="17" spans="2:8" s="139" customFormat="1" ht="15" customHeight="1">
      <c r="B17" s="110" t="s">
        <v>65</v>
      </c>
      <c r="C17" s="1"/>
      <c r="D17" s="1"/>
      <c r="E17" s="1"/>
      <c r="F17" s="4" t="s">
        <v>13</v>
      </c>
      <c r="G17" s="103">
        <v>0</v>
      </c>
      <c r="H17" s="140"/>
    </row>
    <row r="18" spans="2:8" s="139" customFormat="1" ht="15" customHeight="1">
      <c r="B18" s="110" t="s">
        <v>28</v>
      </c>
      <c r="C18" s="1"/>
      <c r="D18" s="1"/>
      <c r="E18" s="1"/>
      <c r="F18" s="4"/>
      <c r="G18" s="6"/>
      <c r="H18" s="140"/>
    </row>
    <row r="19" spans="2:8" s="139" customFormat="1" ht="15" customHeight="1">
      <c r="B19" s="110" t="s">
        <v>63</v>
      </c>
      <c r="C19" s="1"/>
      <c r="D19" s="1"/>
      <c r="E19" s="1"/>
      <c r="F19" s="4" t="s">
        <v>13</v>
      </c>
      <c r="G19" s="103">
        <v>0</v>
      </c>
      <c r="H19" s="140"/>
    </row>
    <row r="20" spans="2:8" s="139" customFormat="1" ht="15" customHeight="1">
      <c r="B20" s="110" t="s">
        <v>66</v>
      </c>
      <c r="C20" s="1"/>
      <c r="D20" s="1"/>
      <c r="E20" s="1"/>
      <c r="F20" s="4" t="s">
        <v>13</v>
      </c>
      <c r="G20" s="103">
        <v>0</v>
      </c>
      <c r="H20" s="140"/>
    </row>
    <row r="21" spans="2:8" s="139" customFormat="1" ht="15" customHeight="1">
      <c r="B21" s="110" t="s">
        <v>58</v>
      </c>
      <c r="C21" s="4"/>
      <c r="D21" s="4"/>
      <c r="E21" s="4"/>
      <c r="F21" s="4" t="s">
        <v>38</v>
      </c>
      <c r="G21" s="103">
        <v>0</v>
      </c>
      <c r="H21" s="140"/>
    </row>
    <row r="22" spans="2:8" s="139" customFormat="1" ht="12.75">
      <c r="B22" s="110"/>
      <c r="C22" s="4"/>
      <c r="D22" s="4"/>
      <c r="E22" s="4"/>
      <c r="F22" s="4"/>
      <c r="G22" s="6"/>
      <c r="H22" s="140"/>
    </row>
    <row r="23" spans="2:8" s="139" customFormat="1" ht="12.75">
      <c r="B23" s="112"/>
      <c r="C23" s="113"/>
      <c r="D23" s="113"/>
      <c r="E23" s="113"/>
      <c r="F23" s="113"/>
      <c r="G23" s="114"/>
      <c r="H23" s="141"/>
    </row>
    <row r="24" spans="2:8" s="139" customFormat="1" ht="21" customHeight="1">
      <c r="B24" s="105" t="s">
        <v>1</v>
      </c>
      <c r="C24" s="106"/>
      <c r="D24" s="106"/>
      <c r="E24" s="106"/>
      <c r="F24" s="107"/>
      <c r="G24" s="108"/>
      <c r="H24" s="109"/>
    </row>
    <row r="25" spans="2:8" s="139" customFormat="1" ht="15" customHeight="1">
      <c r="B25" s="115" t="s">
        <v>6</v>
      </c>
      <c r="C25" s="3"/>
      <c r="D25" s="3"/>
      <c r="E25" s="3"/>
      <c r="F25" s="3"/>
      <c r="G25" s="6"/>
      <c r="H25" s="140"/>
    </row>
    <row r="26" spans="2:8" s="139" customFormat="1" ht="15" customHeight="1">
      <c r="B26" s="110" t="s">
        <v>14</v>
      </c>
      <c r="C26" s="4"/>
      <c r="D26" s="4"/>
      <c r="E26" s="4"/>
      <c r="F26" s="4" t="s">
        <v>56</v>
      </c>
      <c r="G26" s="7" t="e">
        <f>G21/G8</f>
        <v>#DIV/0!</v>
      </c>
      <c r="H26" s="140"/>
    </row>
    <row r="27" spans="2:8" s="139" customFormat="1" ht="15" customHeight="1">
      <c r="B27" s="154" t="s">
        <v>59</v>
      </c>
      <c r="C27" s="155"/>
      <c r="D27" s="155"/>
      <c r="E27" s="135"/>
      <c r="F27" s="2" t="s">
        <v>56</v>
      </c>
      <c r="G27" s="7" t="e">
        <f>(4100*($G$11/$G$8))+(6900*($G$10/$G$8))+(9700*($G$9/$G$8))</f>
        <v>#DIV/0!</v>
      </c>
      <c r="H27" s="140"/>
    </row>
    <row r="28" spans="2:8" s="139" customFormat="1" ht="15" customHeight="1">
      <c r="B28" s="111"/>
      <c r="C28" s="1"/>
      <c r="D28" s="1"/>
      <c r="E28" s="1"/>
      <c r="F28" s="1"/>
      <c r="G28" s="8"/>
      <c r="H28" s="142"/>
    </row>
    <row r="29" spans="2:8" s="139" customFormat="1" ht="15" customHeight="1">
      <c r="B29" s="115" t="s">
        <v>29</v>
      </c>
      <c r="C29" s="3"/>
      <c r="D29" s="3"/>
      <c r="E29" s="3"/>
      <c r="F29" s="3"/>
      <c r="G29" s="8"/>
      <c r="H29" s="140"/>
    </row>
    <row r="30" spans="2:8" s="139" customFormat="1" ht="15" customHeight="1">
      <c r="B30" s="154" t="s">
        <v>31</v>
      </c>
      <c r="C30" s="155"/>
      <c r="D30" s="155"/>
      <c r="E30" s="135"/>
      <c r="F30" s="2" t="s">
        <v>57</v>
      </c>
      <c r="G30" s="9">
        <f>G21*0.0318</f>
        <v>0</v>
      </c>
      <c r="H30" s="140"/>
    </row>
    <row r="31" spans="2:8" s="139" customFormat="1" ht="15.75" customHeight="1">
      <c r="B31" s="154" t="s">
        <v>30</v>
      </c>
      <c r="C31" s="155"/>
      <c r="D31" s="155"/>
      <c r="E31" s="135"/>
      <c r="F31" s="2"/>
      <c r="G31" s="12"/>
      <c r="H31" s="140"/>
    </row>
    <row r="32" spans="2:8" s="139" customFormat="1" ht="15" customHeight="1">
      <c r="B32" s="154" t="s">
        <v>72</v>
      </c>
      <c r="C32" s="156"/>
      <c r="D32" s="156"/>
      <c r="E32" s="156"/>
      <c r="F32" s="156"/>
      <c r="G32" s="12">
        <f>(G15*2)+(G15*20*0.0795)</f>
        <v>0</v>
      </c>
      <c r="H32" s="140"/>
    </row>
    <row r="33" spans="2:8" s="139" customFormat="1" ht="15.75" customHeight="1">
      <c r="B33" s="154" t="s">
        <v>32</v>
      </c>
      <c r="C33" s="155"/>
      <c r="D33" s="155"/>
      <c r="E33" s="155"/>
      <c r="F33" s="155"/>
      <c r="G33" s="12">
        <f>(G19*1)+(G19*10*0.0795)</f>
        <v>0</v>
      </c>
      <c r="H33" s="140"/>
    </row>
    <row r="34" spans="2:8" s="139" customFormat="1" ht="15.75" customHeight="1">
      <c r="B34" s="154" t="s">
        <v>33</v>
      </c>
      <c r="C34" s="155"/>
      <c r="D34" s="155"/>
      <c r="E34" s="155"/>
      <c r="F34" s="155"/>
      <c r="G34" s="12"/>
      <c r="H34" s="140"/>
    </row>
    <row r="35" spans="2:8" s="139" customFormat="1" ht="15.75" customHeight="1">
      <c r="B35" s="154" t="s">
        <v>67</v>
      </c>
      <c r="C35" s="155"/>
      <c r="D35" s="155"/>
      <c r="E35" s="155"/>
      <c r="F35" s="155"/>
      <c r="G35" s="12">
        <f>(G17*1)+(G17*10*0.0795)</f>
        <v>0</v>
      </c>
      <c r="H35" s="140"/>
    </row>
    <row r="36" spans="2:8" s="139" customFormat="1" ht="15" customHeight="1">
      <c r="B36" s="116" t="s">
        <v>21</v>
      </c>
      <c r="C36" s="2"/>
      <c r="D36" s="2"/>
      <c r="E36" s="2"/>
      <c r="F36" s="2"/>
      <c r="G36" s="13">
        <f>G32+G33+G30+G35</f>
        <v>0</v>
      </c>
      <c r="H36" s="140"/>
    </row>
    <row r="37" spans="2:8" s="139" customFormat="1" ht="15" customHeight="1">
      <c r="B37" s="110" t="s">
        <v>23</v>
      </c>
      <c r="C37" s="11">
        <f>G8</f>
        <v>0</v>
      </c>
      <c r="D37" s="4" t="s">
        <v>25</v>
      </c>
      <c r="E37" s="4"/>
      <c r="F37" s="4" t="s">
        <v>60</v>
      </c>
      <c r="G37" s="7" t="e">
        <f>G36/G8</f>
        <v>#DIV/0!</v>
      </c>
      <c r="H37" s="140"/>
    </row>
    <row r="38" spans="2:8" s="139" customFormat="1" ht="15" customHeight="1">
      <c r="B38" s="110" t="s">
        <v>24</v>
      </c>
      <c r="C38" s="11">
        <f>G12*G8</f>
        <v>0</v>
      </c>
      <c r="D38" s="4" t="s">
        <v>26</v>
      </c>
      <c r="E38" s="4"/>
      <c r="F38" s="4" t="s">
        <v>61</v>
      </c>
      <c r="G38" s="7" t="e">
        <f>G36/(G12*G8)</f>
        <v>#DIV/0!</v>
      </c>
      <c r="H38" s="140"/>
    </row>
    <row r="39" spans="2:8" s="139" customFormat="1" ht="15" customHeight="1">
      <c r="B39" s="110"/>
      <c r="C39" s="4"/>
      <c r="D39" s="4"/>
      <c r="E39" s="4"/>
      <c r="F39" s="4"/>
      <c r="G39" s="6"/>
      <c r="H39" s="140"/>
    </row>
    <row r="40" spans="2:8" s="139" customFormat="1" ht="15" customHeight="1">
      <c r="B40" s="115" t="s">
        <v>4</v>
      </c>
      <c r="C40" s="3"/>
      <c r="D40" s="3"/>
      <c r="E40" s="3"/>
      <c r="F40" s="3"/>
      <c r="G40" s="8"/>
      <c r="H40" s="140"/>
    </row>
    <row r="41" spans="2:8" s="139" customFormat="1" ht="15" customHeight="1">
      <c r="B41" s="110" t="s">
        <v>2</v>
      </c>
      <c r="C41" s="4"/>
      <c r="D41" s="4"/>
      <c r="E41" s="4"/>
      <c r="F41" s="4"/>
      <c r="G41" s="8" t="e">
        <f>(15*(G$11/G$8)*(G$12*G$8))+(25*(G$10/G$8)*(G$12*G$8))+(35*(G$9/G$8)*(G$12*G$8))</f>
        <v>#DIV/0!</v>
      </c>
      <c r="H41" s="140"/>
    </row>
    <row r="42" spans="2:8" s="139" customFormat="1" ht="15" customHeight="1">
      <c r="B42" s="110" t="s">
        <v>73</v>
      </c>
      <c r="C42" s="4"/>
      <c r="D42" s="4"/>
      <c r="E42" s="146">
        <v>0</v>
      </c>
      <c r="F42" s="4" t="s">
        <v>70</v>
      </c>
      <c r="G42" s="8">
        <f>G8*G12*E42</f>
        <v>0</v>
      </c>
      <c r="H42" s="140"/>
    </row>
    <row r="43" spans="2:8" s="139" customFormat="1" ht="15" customHeight="1">
      <c r="B43" s="110" t="s">
        <v>62</v>
      </c>
      <c r="C43" s="4"/>
      <c r="D43" s="4"/>
      <c r="E43" s="4"/>
      <c r="F43" s="4"/>
      <c r="G43" s="8" t="e">
        <f>G41/7*3</f>
        <v>#DIV/0!</v>
      </c>
      <c r="H43" s="140"/>
    </row>
    <row r="44" spans="2:8" s="139" customFormat="1" ht="15" customHeight="1">
      <c r="B44" s="110" t="s">
        <v>5</v>
      </c>
      <c r="C44" s="4"/>
      <c r="D44" s="4"/>
      <c r="E44" s="4"/>
      <c r="F44" s="4"/>
      <c r="G44" s="8" t="e">
        <f>G41+G42+G43</f>
        <v>#DIV/0!</v>
      </c>
      <c r="H44" s="140"/>
    </row>
    <row r="45" spans="2:8" s="139" customFormat="1" ht="15" customHeight="1">
      <c r="B45" s="110"/>
      <c r="C45" s="4"/>
      <c r="D45" s="4"/>
      <c r="E45" s="4"/>
      <c r="F45" s="4"/>
      <c r="G45" s="8"/>
      <c r="H45" s="140"/>
    </row>
    <row r="46" spans="2:8" s="144" customFormat="1" ht="15" customHeight="1">
      <c r="B46" s="117" t="s">
        <v>3</v>
      </c>
      <c r="C46" s="5"/>
      <c r="D46" s="5"/>
      <c r="E46" s="5"/>
      <c r="F46" s="5"/>
      <c r="G46" s="10" t="e">
        <f>G44/G36*100</f>
        <v>#DIV/0!</v>
      </c>
      <c r="H46" s="143"/>
    </row>
    <row r="47" spans="2:8" ht="14.25">
      <c r="B47" s="118"/>
      <c r="C47" s="119"/>
      <c r="D47" s="119"/>
      <c r="E47" s="119"/>
      <c r="F47" s="119"/>
      <c r="G47" s="120"/>
      <c r="H47" s="145"/>
    </row>
    <row r="48" spans="2:8" ht="14.25">
      <c r="B48" s="17" t="s">
        <v>74</v>
      </c>
      <c r="G48" s="19"/>
    </row>
    <row r="49" spans="7:7" ht="14.25">
      <c r="G49" s="20"/>
    </row>
    <row r="50" spans="7:7" ht="14.25">
      <c r="G50" s="19"/>
    </row>
    <row r="51" spans="7:7" ht="14.25"/>
    <row r="52" spans="7:7" ht="14.25"/>
    <row r="53" spans="7:7" ht="14.25"/>
    <row r="54" spans="7:7" ht="14.25" customHeight="1"/>
    <row r="55" spans="7:7" ht="14.25" customHeight="1"/>
    <row r="56" spans="7:7" ht="14.25" customHeight="1"/>
    <row r="57" spans="7:7" ht="14.25" customHeight="1"/>
  </sheetData>
  <sheetProtection password="CF07" sheet="1" objects="1" scenarios="1" selectLockedCells="1"/>
  <mergeCells count="7">
    <mergeCell ref="B33:F33"/>
    <mergeCell ref="B34:F34"/>
    <mergeCell ref="B35:F35"/>
    <mergeCell ref="B27:D27"/>
    <mergeCell ref="B30:D30"/>
    <mergeCell ref="B31:D31"/>
    <mergeCell ref="B32:F32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tabSelected="1" view="pageBreakPreview" zoomScaleNormal="100" zoomScaleSheetLayoutView="100" workbookViewId="0">
      <selection activeCell="G21" sqref="G21"/>
    </sheetView>
  </sheetViews>
  <sheetFormatPr baseColWidth="10" defaultColWidth="11.42578125" defaultRowHeight="0" customHeight="1" zeroHeight="1"/>
  <cols>
    <col min="1" max="1" width="5" style="18" customWidth="1"/>
    <col min="2" max="2" width="20.7109375" style="18" customWidth="1"/>
    <col min="3" max="3" width="6.140625" style="18" customWidth="1"/>
    <col min="4" max="4" width="30.28515625" style="18" customWidth="1"/>
    <col min="5" max="5" width="3.140625" style="18" customWidth="1"/>
    <col min="6" max="6" width="22.42578125" style="18" customWidth="1"/>
    <col min="7" max="7" width="12.7109375" style="21" customWidth="1"/>
    <col min="8" max="8" width="3.7109375" style="18" customWidth="1"/>
    <col min="9" max="58" width="11.42578125" style="18" customWidth="1"/>
    <col min="59" max="16384" width="11.42578125" style="18"/>
  </cols>
  <sheetData>
    <row r="1" spans="2:14" s="15" customFormat="1" ht="12.75">
      <c r="G1" s="14"/>
      <c r="H1" s="14"/>
      <c r="I1" s="14"/>
    </row>
    <row r="2" spans="2:14" s="15" customFormat="1" ht="12.75" customHeight="1">
      <c r="G2" s="14"/>
      <c r="H2" s="14"/>
      <c r="I2" s="14"/>
    </row>
    <row r="3" spans="2:14" s="15" customFormat="1" ht="24" customHeight="1">
      <c r="B3" s="153" t="s">
        <v>55</v>
      </c>
      <c r="C3" s="132"/>
      <c r="D3" s="132"/>
      <c r="E3" s="132"/>
      <c r="F3" s="132"/>
      <c r="G3" s="66"/>
      <c r="H3" s="134" t="s">
        <v>75</v>
      </c>
      <c r="I3" s="14"/>
    </row>
    <row r="4" spans="2:14" s="151" customFormat="1" ht="24" customHeight="1">
      <c r="B4" s="22" t="s">
        <v>54</v>
      </c>
      <c r="C4" s="104"/>
      <c r="D4" s="104"/>
      <c r="E4" s="104"/>
      <c r="F4" s="104"/>
      <c r="G4" s="104"/>
      <c r="H4" s="149"/>
      <c r="I4" s="150"/>
      <c r="J4" s="150"/>
      <c r="K4" s="150"/>
      <c r="L4" s="67"/>
      <c r="M4" s="67"/>
      <c r="N4" s="67"/>
    </row>
    <row r="5" spans="2:14" s="15" customFormat="1" ht="15" customHeight="1">
      <c r="F5" s="16"/>
      <c r="G5" s="16"/>
      <c r="H5" s="16"/>
      <c r="I5" s="16"/>
      <c r="J5" s="16"/>
      <c r="K5" s="16"/>
      <c r="L5" s="65"/>
      <c r="M5" s="65"/>
      <c r="N5" s="65"/>
    </row>
    <row r="6" spans="2:14" s="148" customFormat="1" ht="28.5" customHeight="1">
      <c r="B6" s="121" t="s">
        <v>7</v>
      </c>
      <c r="C6" s="122"/>
      <c r="D6" s="122"/>
      <c r="E6" s="122"/>
      <c r="F6" s="122" t="s">
        <v>8</v>
      </c>
      <c r="G6" s="123" t="s">
        <v>9</v>
      </c>
      <c r="H6" s="124"/>
    </row>
    <row r="7" spans="2:14" s="139" customFormat="1" ht="21" customHeight="1">
      <c r="B7" s="105" t="s">
        <v>0</v>
      </c>
      <c r="C7" s="106"/>
      <c r="D7" s="106"/>
      <c r="E7" s="106"/>
      <c r="F7" s="107"/>
      <c r="G7" s="108"/>
      <c r="H7" s="109"/>
    </row>
    <row r="8" spans="2:14" s="139" customFormat="1" ht="15" customHeight="1">
      <c r="B8" s="110" t="s">
        <v>22</v>
      </c>
      <c r="C8" s="4"/>
      <c r="D8" s="4"/>
      <c r="E8" s="4"/>
      <c r="F8" s="4" t="s">
        <v>10</v>
      </c>
      <c r="G8" s="103">
        <v>0</v>
      </c>
      <c r="H8" s="140"/>
    </row>
    <row r="9" spans="2:14" s="139" customFormat="1" ht="15" customHeight="1">
      <c r="B9" s="110" t="s">
        <v>68</v>
      </c>
      <c r="C9" s="1"/>
      <c r="D9" s="1"/>
      <c r="E9" s="1"/>
      <c r="F9" s="4" t="s">
        <v>10</v>
      </c>
      <c r="G9" s="103">
        <v>0</v>
      </c>
      <c r="H9" s="140"/>
    </row>
    <row r="10" spans="2:14" s="139" customFormat="1" ht="15" customHeight="1">
      <c r="B10" s="110" t="s">
        <v>79</v>
      </c>
      <c r="C10" s="1"/>
      <c r="D10" s="1"/>
      <c r="E10" s="1"/>
      <c r="F10" s="4" t="s">
        <v>10</v>
      </c>
      <c r="G10" s="103">
        <v>0</v>
      </c>
      <c r="H10" s="140"/>
    </row>
    <row r="11" spans="2:14" s="139" customFormat="1" ht="15" customHeight="1">
      <c r="B11" s="110" t="s">
        <v>69</v>
      </c>
      <c r="C11" s="1"/>
      <c r="D11" s="1"/>
      <c r="E11" s="1"/>
      <c r="F11" s="4" t="s">
        <v>10</v>
      </c>
      <c r="G11" s="103">
        <v>0</v>
      </c>
      <c r="H11" s="140"/>
    </row>
    <row r="12" spans="2:14" s="139" customFormat="1" ht="15" customHeight="1">
      <c r="B12" s="110" t="s">
        <v>11</v>
      </c>
      <c r="C12" s="4"/>
      <c r="D12" s="4"/>
      <c r="E12" s="4"/>
      <c r="F12" s="4" t="s">
        <v>12</v>
      </c>
      <c r="G12" s="103">
        <v>0</v>
      </c>
      <c r="H12" s="140"/>
    </row>
    <row r="13" spans="2:14" s="139" customFormat="1" ht="15" customHeight="1">
      <c r="B13" s="110"/>
      <c r="C13" s="4"/>
      <c r="D13" s="4"/>
      <c r="E13" s="4"/>
      <c r="F13" s="4"/>
      <c r="G13" s="6"/>
      <c r="H13" s="140"/>
    </row>
    <row r="14" spans="2:14" s="139" customFormat="1" ht="15" customHeight="1">
      <c r="B14" s="110" t="s">
        <v>27</v>
      </c>
      <c r="C14" s="4"/>
      <c r="D14" s="4"/>
      <c r="E14" s="4"/>
      <c r="F14" s="4"/>
      <c r="G14" s="6"/>
      <c r="H14" s="140"/>
    </row>
    <row r="15" spans="2:14" s="139" customFormat="1" ht="15" customHeight="1">
      <c r="B15" s="110" t="s">
        <v>63</v>
      </c>
      <c r="C15" s="1"/>
      <c r="D15" s="1"/>
      <c r="E15" s="1"/>
      <c r="F15" s="4" t="s">
        <v>13</v>
      </c>
      <c r="G15" s="103">
        <v>0</v>
      </c>
      <c r="H15" s="140"/>
    </row>
    <row r="16" spans="2:14" s="139" customFormat="1" ht="15" customHeight="1">
      <c r="B16" s="110" t="s">
        <v>64</v>
      </c>
      <c r="C16" s="1"/>
      <c r="D16" s="1"/>
      <c r="E16" s="1"/>
      <c r="F16" s="4" t="s">
        <v>13</v>
      </c>
      <c r="G16" s="103">
        <v>0</v>
      </c>
      <c r="H16" s="140"/>
    </row>
    <row r="17" spans="2:8" s="139" customFormat="1" ht="15" customHeight="1">
      <c r="B17" s="110" t="s">
        <v>65</v>
      </c>
      <c r="C17" s="1"/>
      <c r="D17" s="1"/>
      <c r="E17" s="1"/>
      <c r="F17" s="4" t="s">
        <v>13</v>
      </c>
      <c r="G17" s="103">
        <v>0</v>
      </c>
      <c r="H17" s="140"/>
    </row>
    <row r="18" spans="2:8" s="139" customFormat="1" ht="15" customHeight="1">
      <c r="B18" s="110" t="s">
        <v>28</v>
      </c>
      <c r="C18" s="1"/>
      <c r="D18" s="1"/>
      <c r="E18" s="1"/>
      <c r="F18" s="4"/>
      <c r="G18" s="6"/>
      <c r="H18" s="140"/>
    </row>
    <row r="19" spans="2:8" s="139" customFormat="1" ht="15" customHeight="1">
      <c r="B19" s="110" t="s">
        <v>63</v>
      </c>
      <c r="C19" s="1"/>
      <c r="D19" s="1"/>
      <c r="E19" s="1"/>
      <c r="F19" s="4" t="s">
        <v>13</v>
      </c>
      <c r="G19" s="103">
        <v>0</v>
      </c>
      <c r="H19" s="140"/>
    </row>
    <row r="20" spans="2:8" s="139" customFormat="1" ht="15" customHeight="1">
      <c r="B20" s="110" t="s">
        <v>66</v>
      </c>
      <c r="C20" s="1"/>
      <c r="D20" s="1"/>
      <c r="E20" s="1"/>
      <c r="F20" s="4" t="s">
        <v>13</v>
      </c>
      <c r="G20" s="103">
        <v>0</v>
      </c>
      <c r="H20" s="140"/>
    </row>
    <row r="21" spans="2:8" s="139" customFormat="1" ht="15" customHeight="1">
      <c r="B21" s="110" t="s">
        <v>58</v>
      </c>
      <c r="C21" s="4"/>
      <c r="D21" s="4"/>
      <c r="E21" s="4"/>
      <c r="F21" s="4" t="s">
        <v>38</v>
      </c>
      <c r="G21" s="103">
        <v>0</v>
      </c>
      <c r="H21" s="140"/>
    </row>
    <row r="22" spans="2:8" s="139" customFormat="1" ht="12.75">
      <c r="B22" s="110"/>
      <c r="C22" s="4"/>
      <c r="D22" s="4"/>
      <c r="E22" s="4"/>
      <c r="F22" s="4"/>
      <c r="G22" s="6"/>
      <c r="H22" s="140"/>
    </row>
    <row r="23" spans="2:8" s="139" customFormat="1" ht="12.75">
      <c r="B23" s="112"/>
      <c r="C23" s="113"/>
      <c r="D23" s="113"/>
      <c r="E23" s="113"/>
      <c r="F23" s="113"/>
      <c r="G23" s="114"/>
      <c r="H23" s="141"/>
    </row>
    <row r="24" spans="2:8" s="139" customFormat="1" ht="21" customHeight="1">
      <c r="B24" s="105" t="s">
        <v>1</v>
      </c>
      <c r="C24" s="106"/>
      <c r="D24" s="106"/>
      <c r="E24" s="106"/>
      <c r="F24" s="107"/>
      <c r="G24" s="108"/>
      <c r="H24" s="109"/>
    </row>
    <row r="25" spans="2:8" s="139" customFormat="1" ht="15" customHeight="1">
      <c r="B25" s="115" t="s">
        <v>6</v>
      </c>
      <c r="C25" s="3"/>
      <c r="D25" s="3"/>
      <c r="E25" s="3"/>
      <c r="F25" s="3"/>
      <c r="G25" s="6"/>
      <c r="H25" s="140"/>
    </row>
    <row r="26" spans="2:8" s="139" customFormat="1" ht="15" customHeight="1">
      <c r="B26" s="110" t="s">
        <v>14</v>
      </c>
      <c r="C26" s="4"/>
      <c r="D26" s="4"/>
      <c r="E26" s="4"/>
      <c r="F26" s="4" t="s">
        <v>56</v>
      </c>
      <c r="G26" s="7" t="e">
        <f>G21/G8</f>
        <v>#DIV/0!</v>
      </c>
      <c r="H26" s="140"/>
    </row>
    <row r="27" spans="2:8" s="139" customFormat="1" ht="15" customHeight="1">
      <c r="B27" s="154" t="s">
        <v>59</v>
      </c>
      <c r="C27" s="155"/>
      <c r="D27" s="155"/>
      <c r="E27" s="155"/>
      <c r="F27" s="2" t="s">
        <v>56</v>
      </c>
      <c r="G27" s="7" t="e">
        <f>(5300*($G$11/$G$8))+(8950*($G$10/$G$8))+(12600*($G$9/$G$8))</f>
        <v>#DIV/0!</v>
      </c>
      <c r="H27" s="140"/>
    </row>
    <row r="28" spans="2:8" s="139" customFormat="1" ht="15" customHeight="1">
      <c r="B28" s="111"/>
      <c r="C28" s="1"/>
      <c r="D28" s="1"/>
      <c r="E28" s="1"/>
      <c r="F28" s="1"/>
      <c r="G28" s="8"/>
      <c r="H28" s="142"/>
    </row>
    <row r="29" spans="2:8" s="139" customFormat="1" ht="15" customHeight="1">
      <c r="B29" s="115" t="s">
        <v>29</v>
      </c>
      <c r="C29" s="3"/>
      <c r="D29" s="3"/>
      <c r="E29" s="3"/>
      <c r="F29" s="3"/>
      <c r="G29" s="8"/>
      <c r="H29" s="140"/>
    </row>
    <row r="30" spans="2:8" s="139" customFormat="1" ht="15" customHeight="1">
      <c r="B30" s="154" t="s">
        <v>31</v>
      </c>
      <c r="C30" s="155"/>
      <c r="D30" s="155"/>
      <c r="E30" s="155"/>
      <c r="F30" s="2" t="s">
        <v>57</v>
      </c>
      <c r="G30" s="9">
        <f>G21*0.0318</f>
        <v>0</v>
      </c>
      <c r="H30" s="140"/>
    </row>
    <row r="31" spans="2:8" s="139" customFormat="1" ht="15.75" customHeight="1">
      <c r="B31" s="154" t="s">
        <v>30</v>
      </c>
      <c r="C31" s="155"/>
      <c r="D31" s="155"/>
      <c r="E31" s="155"/>
      <c r="F31" s="2"/>
      <c r="G31" s="12"/>
      <c r="H31" s="140"/>
    </row>
    <row r="32" spans="2:8" s="139" customFormat="1" ht="15" customHeight="1">
      <c r="B32" s="154" t="s">
        <v>72</v>
      </c>
      <c r="C32" s="156"/>
      <c r="D32" s="156"/>
      <c r="E32" s="156"/>
      <c r="F32" s="156"/>
      <c r="G32" s="12">
        <f>(G15*2)+(G15*20*0.0795)</f>
        <v>0</v>
      </c>
      <c r="H32" s="140"/>
    </row>
    <row r="33" spans="2:8" s="139" customFormat="1" ht="15.75" customHeight="1">
      <c r="B33" s="154" t="s">
        <v>32</v>
      </c>
      <c r="C33" s="155"/>
      <c r="D33" s="155"/>
      <c r="E33" s="155"/>
      <c r="F33" s="155"/>
      <c r="G33" s="12">
        <f>(G19*1)+(G19*10*0.0795)</f>
        <v>0</v>
      </c>
      <c r="H33" s="140"/>
    </row>
    <row r="34" spans="2:8" s="139" customFormat="1" ht="15.75" customHeight="1">
      <c r="B34" s="154" t="s">
        <v>33</v>
      </c>
      <c r="C34" s="155"/>
      <c r="D34" s="155"/>
      <c r="E34" s="155"/>
      <c r="F34" s="155"/>
      <c r="G34" s="12"/>
      <c r="H34" s="140"/>
    </row>
    <row r="35" spans="2:8" s="139" customFormat="1" ht="15.75" customHeight="1">
      <c r="B35" s="154" t="s">
        <v>67</v>
      </c>
      <c r="C35" s="155"/>
      <c r="D35" s="155"/>
      <c r="E35" s="155"/>
      <c r="F35" s="155"/>
      <c r="G35" s="12">
        <f>(G17*1)+(G17*10*0.0795)</f>
        <v>0</v>
      </c>
      <c r="H35" s="140"/>
    </row>
    <row r="36" spans="2:8" s="139" customFormat="1" ht="15" customHeight="1">
      <c r="B36" s="116" t="s">
        <v>21</v>
      </c>
      <c r="C36" s="2"/>
      <c r="D36" s="2"/>
      <c r="E36" s="2"/>
      <c r="F36" s="2"/>
      <c r="G36" s="13">
        <f>G32+G33+G30+G35</f>
        <v>0</v>
      </c>
      <c r="H36" s="140"/>
    </row>
    <row r="37" spans="2:8" s="139" customFormat="1" ht="15" customHeight="1">
      <c r="B37" s="110" t="s">
        <v>23</v>
      </c>
      <c r="C37" s="11">
        <f>G8</f>
        <v>0</v>
      </c>
      <c r="D37" s="11" t="s">
        <v>25</v>
      </c>
      <c r="E37" s="4"/>
      <c r="F37" s="4" t="s">
        <v>60</v>
      </c>
      <c r="G37" s="7" t="e">
        <f>G36/G8</f>
        <v>#DIV/0!</v>
      </c>
      <c r="H37" s="140"/>
    </row>
    <row r="38" spans="2:8" s="139" customFormat="1" ht="15" customHeight="1">
      <c r="B38" s="110" t="s">
        <v>24</v>
      </c>
      <c r="C38" s="11">
        <f>G12*G8</f>
        <v>0</v>
      </c>
      <c r="D38" s="11" t="s">
        <v>26</v>
      </c>
      <c r="E38" s="4"/>
      <c r="F38" s="4" t="s">
        <v>61</v>
      </c>
      <c r="G38" s="7" t="e">
        <f>G36/(G12*G8)</f>
        <v>#DIV/0!</v>
      </c>
      <c r="H38" s="140"/>
    </row>
    <row r="39" spans="2:8" s="139" customFormat="1" ht="15" customHeight="1">
      <c r="B39" s="110"/>
      <c r="C39" s="4"/>
      <c r="D39" s="4"/>
      <c r="E39" s="4"/>
      <c r="F39" s="4"/>
      <c r="G39" s="6"/>
      <c r="H39" s="140"/>
    </row>
    <row r="40" spans="2:8" s="139" customFormat="1" ht="15" customHeight="1">
      <c r="B40" s="115" t="s">
        <v>4</v>
      </c>
      <c r="C40" s="3"/>
      <c r="D40" s="3"/>
      <c r="E40" s="3"/>
      <c r="F40" s="3"/>
      <c r="G40" s="8"/>
      <c r="H40" s="140"/>
    </row>
    <row r="41" spans="2:8" s="139" customFormat="1" ht="15" customHeight="1">
      <c r="B41" s="110" t="s">
        <v>2</v>
      </c>
      <c r="C41" s="4"/>
      <c r="D41" s="4"/>
      <c r="E41" s="4"/>
      <c r="F41" s="4"/>
      <c r="G41" s="8" t="e">
        <f>(15*(G$11/G$8)*(G$12*G$8))+(25*(G$10/G$8)*(G$12*G$8))+(35*(G$9/G$8)*(G$12*G$8))</f>
        <v>#DIV/0!</v>
      </c>
      <c r="H41" s="140"/>
    </row>
    <row r="42" spans="2:8" s="139" customFormat="1" ht="15" customHeight="1">
      <c r="B42" s="110" t="s">
        <v>71</v>
      </c>
      <c r="C42" s="4"/>
      <c r="D42" s="4"/>
      <c r="E42" s="146">
        <v>0</v>
      </c>
      <c r="F42" s="4" t="s">
        <v>70</v>
      </c>
      <c r="G42" s="8">
        <f>G8*G12*E42</f>
        <v>0</v>
      </c>
      <c r="H42" s="140"/>
    </row>
    <row r="43" spans="2:8" s="139" customFormat="1" ht="15" customHeight="1">
      <c r="B43" s="110" t="s">
        <v>62</v>
      </c>
      <c r="C43" s="4"/>
      <c r="D43" s="4"/>
      <c r="E43" s="4"/>
      <c r="F43" s="4"/>
      <c r="G43" s="8" t="e">
        <f>G41/7*3</f>
        <v>#DIV/0!</v>
      </c>
      <c r="H43" s="140"/>
    </row>
    <row r="44" spans="2:8" s="139" customFormat="1" ht="15" customHeight="1">
      <c r="B44" s="110" t="s">
        <v>5</v>
      </c>
      <c r="C44" s="4"/>
      <c r="D44" s="4"/>
      <c r="E44" s="4"/>
      <c r="F44" s="4"/>
      <c r="G44" s="8" t="e">
        <f>G41+G42+G43</f>
        <v>#DIV/0!</v>
      </c>
      <c r="H44" s="140"/>
    </row>
    <row r="45" spans="2:8" s="139" customFormat="1" ht="15" customHeight="1">
      <c r="B45" s="110"/>
      <c r="C45" s="4"/>
      <c r="D45" s="4"/>
      <c r="E45" s="4"/>
      <c r="F45" s="4"/>
      <c r="G45" s="8"/>
      <c r="H45" s="140"/>
    </row>
    <row r="46" spans="2:8" s="144" customFormat="1" ht="15" customHeight="1">
      <c r="B46" s="117" t="s">
        <v>3</v>
      </c>
      <c r="C46" s="5"/>
      <c r="D46" s="5"/>
      <c r="E46" s="5"/>
      <c r="F46" s="5"/>
      <c r="G46" s="10" t="e">
        <f>G44/G36*100</f>
        <v>#DIV/0!</v>
      </c>
      <c r="H46" s="143"/>
    </row>
    <row r="47" spans="2:8" ht="14.25">
      <c r="B47" s="118"/>
      <c r="C47" s="119"/>
      <c r="D47" s="119"/>
      <c r="E47" s="119"/>
      <c r="F47" s="119"/>
      <c r="G47" s="120"/>
      <c r="H47" s="145"/>
    </row>
    <row r="48" spans="2:8" ht="14.25">
      <c r="B48" s="17" t="s">
        <v>74</v>
      </c>
      <c r="G48" s="19"/>
    </row>
    <row r="49" spans="7:7" ht="14.25">
      <c r="G49" s="20"/>
    </row>
    <row r="50" spans="7:7" ht="14.25">
      <c r="G50" s="19"/>
    </row>
    <row r="51" spans="7:7" ht="14.25"/>
    <row r="52" spans="7:7" ht="14.25"/>
    <row r="53" spans="7:7" ht="14.25"/>
    <row r="54" spans="7:7" ht="14.25" customHeight="1"/>
    <row r="55" spans="7:7" ht="14.25" customHeight="1"/>
    <row r="56" spans="7:7" ht="14.25" customHeight="1"/>
    <row r="57" spans="7:7" ht="14.25" customHeight="1"/>
  </sheetData>
  <sheetProtection password="CF07" sheet="1" objects="1" scenarios="1" selectLockedCells="1"/>
  <mergeCells count="7">
    <mergeCell ref="B35:F35"/>
    <mergeCell ref="B27:E27"/>
    <mergeCell ref="B30:E30"/>
    <mergeCell ref="B31:E31"/>
    <mergeCell ref="B32:F32"/>
    <mergeCell ref="B33:F33"/>
    <mergeCell ref="B34:F34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-Dokument" ma:contentTypeID="0x010100F488EBAA86FA420BA4D470AC048A6EF7000F3B6FE937FDEB4F973DD7A3872780AD" ma:contentTypeVersion="65" ma:contentTypeDescription="Ein Dokument mit erweiterten Eigenschaften für BE-Collaboration." ma:contentTypeScope="" ma:versionID="21fcc7aabcecf215a8714d991fe0cc4c">
  <xsd:schema xmlns:xsd="http://www.w3.org/2001/XMLSchema" xmlns:xs="http://www.w3.org/2001/XMLSchema" xmlns:p="http://schemas.microsoft.com/office/2006/metadata/properties" xmlns:ns2="http://schemas.microsoft.com/sharepoint/v3/fields" xmlns:ns3="4d6b58fe-b6e2-4496-ba88-050e5841f7e3" xmlns:ns4="6bacff5b-6546-41c4-9439-d37c436904f9" targetNamespace="http://schemas.microsoft.com/office/2006/metadata/properties" ma:root="true" ma:fieldsID="9c7d320c042932ced2887de72814dca4" ns2:_="" ns3:_="" ns4:_="">
    <xsd:import namespace="http://schemas.microsoft.com/sharepoint/v3/fields"/>
    <xsd:import namespace="4d6b58fe-b6e2-4496-ba88-050e5841f7e3"/>
    <xsd:import namespace="6bacff5b-6546-41c4-9439-d37c436904f9"/>
    <xsd:element name="properties">
      <xsd:complexType>
        <xsd:sequence>
          <xsd:element name="documentManagement">
            <xsd:complexType>
              <xsd:all>
                <xsd:element ref="ns2:_DCDateCreated" minOccurs="0"/>
                <xsd:element ref="ns3:_dlc_DocIdUrl" minOccurs="0"/>
                <xsd:element ref="ns3:_dlc_DocId" minOccurs="0"/>
                <xsd:element ref="ns3:_dlc_DocIdPersistId" minOccurs="0"/>
                <xsd:element ref="ns3:TaxKeywordTaxHTField" minOccurs="0"/>
                <xsd:element ref="ns3:TaxCatchAll" minOccurs="0"/>
                <xsd:element ref="ns3:TaxCatchAllLabel" minOccurs="0"/>
                <xsd:element ref="ns3:gwDocumentType_0" minOccurs="0"/>
                <xsd:element ref="ns4:Inkrattret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" nillable="true" ma:displayName="Erstellt am" ma:description="Das Datum, an dem diese Ressource erstellt wurde" ma:format="DateTime" ma:internalName="Erstellt_x0020_a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6b58fe-b6e2-4496-ba88-050e5841f7e3" elementFormDefault="qualified">
    <xsd:import namespace="http://schemas.microsoft.com/office/2006/documentManagement/types"/>
    <xsd:import namespace="http://schemas.microsoft.com/office/infopath/2007/PartnerControls"/>
    <xsd:element name="_dlc_DocIdUrl" ma:index="4" nillable="true" ma:displayName="Dokument-ID" ma:description="Permanenter Hyperlink zu diesem Dok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8" nillable="true" ma:displayName="Wert der Dokument-ID" ma:description="Der Wert der diesem Element zugewiesenen Dokument-ID." ma:hidden="true" ma:internalName="_dlc_DocId" ma:readOnly="false">
      <xsd:simpleType>
        <xsd:restriction base="dms:Text"/>
      </xsd:simpleType>
    </xsd:element>
    <xsd:element name="_dlc_DocIdPersistId" ma:index="10" nillable="true" ma:displayName="Beständige ID" ma:description="ID beim Hinzufügen beibehalten." ma:hidden="true" ma:internalName="_dlc_DocIdPersistId" ma:readOnly="false">
      <xsd:simpleType>
        <xsd:restriction base="dms:Boolean"/>
      </xsd:simpleType>
    </xsd:element>
    <xsd:element name="TaxKeywordTaxHTField" ma:index="11" nillable="true" ma:taxonomy="true" ma:internalName="TaxKeywordTaxHTField" ma:taxonomyFieldName="TaxKeyword" ma:displayName="Unternehmensstichwörter" ma:readOnly="false" ma:fieldId="{23f27201-bee3-471e-b2e7-b64fd8b7ca38}" ma:taxonomyMulti="true" ma:sspId="9edd8a22-126f-4080-92f9-ad0711c011f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114aa39-2dcd-46d3-ba67-dc4f22f5c600}" ma:internalName="TaxCatchAll" ma:readOnly="false" ma:showField="CatchAllData" ma:web="4d6b58fe-b6e2-4496-ba88-050e5841f7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3114aa39-2dcd-46d3-ba67-dc4f22f5c600}" ma:internalName="TaxCatchAllLabel" ma:readOnly="false" ma:showField="CatchAllDataLabel" ma:web="4d6b58fe-b6e2-4496-ba88-050e5841f7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wDocumentType_0" ma:index="15" ma:taxonomy="true" ma:internalName="gwDocumentType_0" ma:taxonomyFieldName="gwDocumentType" ma:displayName="Dokument Typ" ma:readOnly="false" ma:default="1;#Dokument|a37e0aed-a133-4700-b94c-91471235742f" ma:fieldId="{29c4464b-86dc-49b5-a940-705a8f684b04}" ma:sspId="9edd8a22-126f-4080-92f9-ad0711c011fd" ma:termSetId="0ebce8f3-74f3-49e2-ba86-fe8e6d4569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cff5b-6546-41c4-9439-d37c436904f9" elementFormDefault="qualified">
    <xsd:import namespace="http://schemas.microsoft.com/office/2006/documentManagement/types"/>
    <xsd:import namespace="http://schemas.microsoft.com/office/infopath/2007/PartnerControls"/>
    <xsd:element name="Inkrattretung" ma:index="18" nillable="true" ma:displayName="Inkrafttreten" ma:internalName="Inkrattret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d6b58fe-b6e2-4496-ba88-050e5841f7e3">VOL-1595449632-1690</_dlc_DocId>
    <TaxCatchAll xmlns="4d6b58fe-b6e2-4496-ba88-050e5841f7e3">
      <Value>1</Value>
    </TaxCatchAll>
    <_dlc_DocIdUrl xmlns="4d6b58fe-b6e2-4496-ba88-050e5841f7e3">
      <Url>https://www.collab.apps.be.ch/weu/awn-kreisschreiben/_layouts/15/DocIdRedir.aspx?ID=VOL-1595449632-1690</Url>
      <Description>VOL-1595449632-1690</Description>
    </_dlc_DocIdUrl>
    <gwDocumentType_0 xmlns="4d6b58fe-b6e2-4496-ba88-050e5841f7e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Dokument</TermName>
          <TermId xmlns="http://schemas.microsoft.com/office/infopath/2007/PartnerControls">a37e0aed-a133-4700-b94c-91471235742f</TermId>
        </TermInfo>
      </Terms>
    </gwDocumentType_0>
    <TaxKeywordTaxHTField xmlns="4d6b58fe-b6e2-4496-ba88-050e5841f7e3">
      <Terms xmlns="http://schemas.microsoft.com/office/infopath/2007/PartnerControls"/>
    </TaxKeywordTaxHTField>
    <Inkrattretung xmlns="6bacff5b-6546-41c4-9439-d37c436904f9" xsi:nil="true"/>
    <_dlc_DocIdPersistId xmlns="4d6b58fe-b6e2-4496-ba88-050e5841f7e3" xsi:nil="true"/>
    <TaxCatchAllLabel xmlns="4d6b58fe-b6e2-4496-ba88-050e5841f7e3"/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3F41E0DF-C5DB-4BDC-8F11-2C156CBA0B21}"/>
</file>

<file path=customXml/itemProps2.xml><?xml version="1.0" encoding="utf-8"?>
<ds:datastoreItem xmlns:ds="http://schemas.openxmlformats.org/officeDocument/2006/customXml" ds:itemID="{DDCA01D1-2099-4E3B-80A9-BCCC25C032DD}"/>
</file>

<file path=customXml/itemProps3.xml><?xml version="1.0" encoding="utf-8"?>
<ds:datastoreItem xmlns:ds="http://schemas.openxmlformats.org/officeDocument/2006/customXml" ds:itemID="{E0BBA1E7-6993-4304-B4E3-F4D79F6B42F5}"/>
</file>

<file path=customXml/itemProps4.xml><?xml version="1.0" encoding="utf-8"?>
<ds:datastoreItem xmlns:ds="http://schemas.openxmlformats.org/officeDocument/2006/customXml" ds:itemID="{DD059CF7-38DF-43F3-A406-3229B67E6B3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KV</vt:lpstr>
      <vt:lpstr>Wirtschaftlichkeit_&lt;=5m3 </vt:lpstr>
      <vt:lpstr>Wirtschaftlichkeit_6-8m3</vt:lpstr>
      <vt:lpstr>Wirtschaftlichkeit_9-11m3</vt:lpstr>
      <vt:lpstr>Wirtschaftlichkeit_&gt;=12m3</vt:lpstr>
      <vt:lpstr>KV!Druckbereich</vt:lpstr>
      <vt:lpstr>'Wirtschaftlichkeit_&lt;=5m3 '!Druckbereich</vt:lpstr>
      <vt:lpstr>'Wirtschaftlichkeit_&gt;=12m3'!Druckbereich</vt:lpstr>
      <vt:lpstr>'Wirtschaftlichkeit_6-8m3'!Druckbereich</vt:lpstr>
      <vt:lpstr>'Wirtschaftlichkeit_9-11m3'!Druckbereich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Herzig Angélique, WEU-AWN-AFR</dc:creator>
  <cp:lastModifiedBy>Herzig Angélique, WEU-AWN-AFR</cp:lastModifiedBy>
  <cp:lastPrinted>2013-01-24T13:00:59Z</cp:lastPrinted>
  <dcterms:created xsi:type="dcterms:W3CDTF">2011-03-25T15:23:56Z</dcterms:created>
  <dcterms:modified xsi:type="dcterms:W3CDTF">2021-05-27T06:40:12Z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wDocumentType">
    <vt:lpwstr>1;#Dokument|a37e0aed-a133-4700-b94c-91471235742f</vt:lpwstr>
  </property>
  <property fmtid="{D5CDD505-2E9C-101B-9397-08002B2CF9AE}" pid="3" name="ContentTypeId">
    <vt:lpwstr>0x010100F488EBAA86FA420BA4D470AC048A6EF7000F3B6FE937FDEB4F973DD7A3872780AD</vt:lpwstr>
  </property>
  <property fmtid="{D5CDD505-2E9C-101B-9397-08002B2CF9AE}" pid="4" name="_dlc_DocIdItemGuid">
    <vt:lpwstr>b4a536a6-d51c-43e4-81c8-c7a03a47ba62</vt:lpwstr>
  </property>
  <property fmtid="{D5CDD505-2E9C-101B-9397-08002B2CF9AE}" pid="5" name="TaxKeyword">
    <vt:lpwstr/>
  </property>
</Properties>
</file>