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mc:AlternateContent xmlns:mc="http://schemas.openxmlformats.org/markup-compatibility/2006">
    <mc:Choice Requires="x15">
      <x15ac:absPath xmlns:x15ac="http://schemas.microsoft.com/office/spreadsheetml/2010/11/ac" url="\\a76a-cfs-user.infra.be.ch\a76a-cfs-user\UserHomes\mps3\Z_Systems\RedirectedFolders\Desktop\Antrag 2025\"/>
    </mc:Choice>
  </mc:AlternateContent>
  <xr:revisionPtr revIDLastSave="0" documentId="8_{1C4F84A6-6666-456D-AF39-8E45C916BD25}" xr6:coauthVersionLast="47" xr6:coauthVersionMax="47" xr10:uidLastSave="{00000000-0000-0000-0000-000000000000}"/>
  <workbookProtection workbookAlgorithmName="SHA-512" workbookHashValue="pJ5Z+3qQGT+g5z8CagEn7Exodnr2XI3egFNZGlFnL51uHQGjs8ZFsYLldBOL/8Kk0d6//bGYPi2PAxiy/D4UaA==" workbookSaltValue="dnBYU04K3bhx4qujHb2V1Q==" workbookSpinCount="100000" lockStructure="1"/>
  <bookViews>
    <workbookView xWindow="28680" yWindow="-120" windowWidth="29040" windowHeight="15840" tabRatio="710" firstSheet="1" activeTab="6" xr2:uid="{00000000-000D-0000-FFFF-FFFF00000000}"/>
  </bookViews>
  <sheets>
    <sheet name="1042Xd Anleitung" sheetId="13" r:id="rId1"/>
    <sheet name="1042Ad Antrag" sheetId="1" r:id="rId2"/>
    <sheet name="1042Bd Stammdaten Mitarb." sheetId="2" r:id="rId3"/>
    <sheet name="1042Cd Saisonale Ausfallstd." sheetId="5" r:id="rId4"/>
    <sheet name="1042Dd Rapport" sheetId="8" r:id="rId5"/>
    <sheet name="1042Fd BerufsbildnerInnen" sheetId="15" r:id="rId6"/>
    <sheet name="1042Ed Abrechnung" sheetId="6" r:id="rId7"/>
    <sheet name="Hilfsdaten" sheetId="4" state="hidden" r:id="rId8"/>
    <sheet name="Übersetzungstexte" sheetId="3" state="hidden" r:id="rId9"/>
  </sheets>
  <externalReferences>
    <externalReference r:id="rId10"/>
    <externalReference r:id="rId11"/>
  </externalReferences>
  <definedNames>
    <definedName name="_xlnm.Print_Titles" localSheetId="2">'1042Bd Stammdaten Mitarb.'!$4:$6</definedName>
    <definedName name="_xlnm.Print_Titles" localSheetId="3">'1042Cd Saisonale Ausfallstd.'!$10:$10</definedName>
    <definedName name="_xlnm.Print_Titles" localSheetId="4">'1042Dd Rapport'!$4:$5</definedName>
    <definedName name="_xlnm.Print_Titles" localSheetId="6">'1042Ed Abrechnung'!$8:$10</definedName>
    <definedName name="_xlnm.Print_Titles" localSheetId="5">'1042Fd BerufsbildnerInnen'!$4:$5</definedName>
    <definedName name="MAnzahl">#REF!</definedName>
    <definedName name="Stand">'[1]Parameter &amp; Prozesse'!$A$3:$A$14</definedName>
    <definedName name="Status_LO">'[1]Parameter &amp; Prozesse'!$A$18:$A$30</definedName>
    <definedName name="t_art">[2]Parameter!$B$7:$B$9</definedName>
    <definedName name="t_JN">[2]Parameter!$B$13</definedName>
    <definedName name="t_komplexität">[2]Parameter!$B$18:$B$20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2" i="5" l="1"/>
  <c r="X12" i="5"/>
  <c r="E12"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13" i="5"/>
  <c r="E14" i="5"/>
  <c r="E15" i="5"/>
  <c r="E16" i="5"/>
  <c r="E17" i="5"/>
  <c r="E18" i="5"/>
  <c r="E19" i="5"/>
  <c r="E20" i="5"/>
  <c r="C12" i="5"/>
  <c r="M8" i="5"/>
  <c r="H8" i="5"/>
  <c r="A12" i="5"/>
  <c r="A211" i="5" l="1"/>
  <c r="C14" i="5"/>
  <c r="C18" i="5"/>
  <c r="C13" i="5"/>
  <c r="B12" i="5"/>
  <c r="AI12" i="15"/>
  <c r="AI13" i="15"/>
  <c r="AI14" i="15"/>
  <c r="AI15" i="15"/>
  <c r="AI16" i="15"/>
  <c r="AI17" i="15"/>
  <c r="AI18" i="15"/>
  <c r="AI19" i="15"/>
  <c r="AI20" i="15"/>
  <c r="AI21" i="15"/>
  <c r="AI22" i="15"/>
  <c r="AI23" i="15"/>
  <c r="AI24" i="15"/>
  <c r="AI25" i="15"/>
  <c r="AI26" i="15"/>
  <c r="AI27" i="15"/>
  <c r="AI28" i="15"/>
  <c r="AI29" i="15"/>
  <c r="AI30" i="15"/>
  <c r="AI31" i="15"/>
  <c r="AI32" i="15"/>
  <c r="AI33" i="15"/>
  <c r="AI34" i="15"/>
  <c r="AI35" i="15"/>
  <c r="AI36" i="15"/>
  <c r="AI37" i="15"/>
  <c r="AI38" i="15"/>
  <c r="AI39" i="15"/>
  <c r="AI40" i="15"/>
  <c r="AI41" i="15"/>
  <c r="AI42" i="15"/>
  <c r="AI43" i="15"/>
  <c r="AI44" i="15"/>
  <c r="AI45" i="15"/>
  <c r="AI46" i="15"/>
  <c r="AI47" i="15"/>
  <c r="AI48" i="15"/>
  <c r="AI49" i="15"/>
  <c r="AI50" i="15"/>
  <c r="AI51" i="15"/>
  <c r="AI52" i="15"/>
  <c r="AI53" i="15"/>
  <c r="AI54" i="15"/>
  <c r="AI55" i="15"/>
  <c r="AI56" i="15"/>
  <c r="AI57" i="15"/>
  <c r="AI58" i="15"/>
  <c r="AI59" i="15"/>
  <c r="AI60" i="15"/>
  <c r="AI61" i="15"/>
  <c r="AI62" i="15"/>
  <c r="AI63" i="15"/>
  <c r="AI64" i="15"/>
  <c r="AI65" i="15"/>
  <c r="AI66" i="15"/>
  <c r="AI67" i="15"/>
  <c r="AI68" i="15"/>
  <c r="AI69" i="15"/>
  <c r="AI70" i="15"/>
  <c r="AI71" i="15"/>
  <c r="AI72" i="15"/>
  <c r="AI73" i="15"/>
  <c r="AI74" i="15"/>
  <c r="AI75" i="15"/>
  <c r="AI76" i="15"/>
  <c r="AI77" i="15"/>
  <c r="AI78" i="15"/>
  <c r="AI79" i="15"/>
  <c r="AI80" i="15"/>
  <c r="AI81" i="15"/>
  <c r="AI82" i="15"/>
  <c r="AI83" i="15"/>
  <c r="AI84" i="15"/>
  <c r="AI85" i="15"/>
  <c r="AI86" i="15"/>
  <c r="AI87" i="15"/>
  <c r="AI88" i="15"/>
  <c r="AI89" i="15"/>
  <c r="AI90" i="15"/>
  <c r="AI91" i="15"/>
  <c r="AI92" i="15"/>
  <c r="AI93" i="15"/>
  <c r="AI94" i="15"/>
  <c r="AI95" i="15"/>
  <c r="AI96" i="15"/>
  <c r="AI97" i="15"/>
  <c r="AI98" i="15"/>
  <c r="AI99" i="15"/>
  <c r="AI100" i="15"/>
  <c r="AI101" i="15"/>
  <c r="AI102" i="15"/>
  <c r="AI103" i="15"/>
  <c r="AI104" i="15"/>
  <c r="AI105" i="15"/>
  <c r="AI106" i="15"/>
  <c r="AI107" i="15"/>
  <c r="AI108" i="15"/>
  <c r="AI109" i="15"/>
  <c r="AI110" i="15"/>
  <c r="AI111" i="15"/>
  <c r="AI112" i="15"/>
  <c r="AI113" i="15"/>
  <c r="AI114" i="15"/>
  <c r="AI115" i="15"/>
  <c r="AI116" i="15"/>
  <c r="AI117" i="15"/>
  <c r="AI118" i="15"/>
  <c r="AI119" i="15"/>
  <c r="AI120" i="15"/>
  <c r="AI121" i="15"/>
  <c r="AI122" i="15"/>
  <c r="AI123" i="15"/>
  <c r="AI124" i="15"/>
  <c r="AI125" i="15"/>
  <c r="AI126" i="15"/>
  <c r="AI127" i="15"/>
  <c r="AI128" i="15"/>
  <c r="AI129" i="15"/>
  <c r="AI130" i="15"/>
  <c r="AI131" i="15"/>
  <c r="AI132" i="15"/>
  <c r="AI133" i="15"/>
  <c r="AI134" i="15"/>
  <c r="AI135" i="15"/>
  <c r="AI136" i="15"/>
  <c r="AI137" i="15"/>
  <c r="AI138" i="15"/>
  <c r="AI139" i="15"/>
  <c r="AI140" i="15"/>
  <c r="AI141" i="15"/>
  <c r="AI142" i="15"/>
  <c r="AI143" i="15"/>
  <c r="AI144" i="15"/>
  <c r="AI145" i="15"/>
  <c r="AI146" i="15"/>
  <c r="AI147" i="15"/>
  <c r="AI148" i="15"/>
  <c r="AI149" i="15"/>
  <c r="AI150" i="15"/>
  <c r="AI151" i="15"/>
  <c r="AI152" i="15"/>
  <c r="AI153" i="15"/>
  <c r="AI154" i="15"/>
  <c r="AI155" i="15"/>
  <c r="AI156" i="15"/>
  <c r="AI157" i="15"/>
  <c r="AI158" i="15"/>
  <c r="AI159" i="15"/>
  <c r="AI160" i="15"/>
  <c r="AI161" i="15"/>
  <c r="AI162" i="15"/>
  <c r="AI163" i="15"/>
  <c r="AI164" i="15"/>
  <c r="AI165" i="15"/>
  <c r="AI166" i="15"/>
  <c r="AI167" i="15"/>
  <c r="AI168" i="15"/>
  <c r="AI169" i="15"/>
  <c r="AI170" i="15"/>
  <c r="AI171" i="15"/>
  <c r="AI172" i="15"/>
  <c r="AI173" i="15"/>
  <c r="AI174" i="15"/>
  <c r="AI175" i="15"/>
  <c r="AI176" i="15"/>
  <c r="AI177" i="15"/>
  <c r="AI178" i="15"/>
  <c r="AI179" i="15"/>
  <c r="AI180" i="15"/>
  <c r="AI181" i="15"/>
  <c r="AI182" i="15"/>
  <c r="AI183" i="15"/>
  <c r="AI184" i="15"/>
  <c r="AI185" i="15"/>
  <c r="AI186" i="15"/>
  <c r="AI187" i="15"/>
  <c r="AI188" i="15"/>
  <c r="AI189" i="15"/>
  <c r="AI190" i="15"/>
  <c r="AI191" i="15"/>
  <c r="AI192" i="15"/>
  <c r="AI193" i="15"/>
  <c r="AI194" i="15"/>
  <c r="AI195" i="15"/>
  <c r="AI196" i="15"/>
  <c r="AI197" i="15"/>
  <c r="AI198" i="15"/>
  <c r="AI199" i="15"/>
  <c r="AI200" i="15"/>
  <c r="AI201" i="15"/>
  <c r="AI202" i="15"/>
  <c r="AI203" i="15"/>
  <c r="AI204" i="15"/>
  <c r="AI205" i="15"/>
  <c r="AI206" i="15"/>
  <c r="AI11" i="15"/>
  <c r="AI8" i="15"/>
  <c r="AI9" i="15"/>
  <c r="AI10" i="15"/>
  <c r="AI7" i="15"/>
  <c r="AI6" i="15" l="1"/>
  <c r="C203" i="5"/>
  <c r="AE9" i="2"/>
  <c r="AE10" i="2"/>
  <c r="AE11" i="2"/>
  <c r="AE13" i="2"/>
  <c r="AE14" i="2"/>
  <c r="AE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7" i="2"/>
  <c r="AD48" i="2"/>
  <c r="AD49" i="2"/>
  <c r="AD50" i="2"/>
  <c r="AD51" i="2"/>
  <c r="AD52" i="2"/>
  <c r="AD53" i="2"/>
  <c r="AD54" i="2"/>
  <c r="AD55" i="2"/>
  <c r="AD56" i="2"/>
  <c r="AD57" i="2"/>
  <c r="AD58" i="2"/>
  <c r="AD59" i="2"/>
  <c r="AD60" i="2"/>
  <c r="AD61" i="2"/>
  <c r="AD62" i="2"/>
  <c r="AD63" i="2"/>
  <c r="AD64" i="2"/>
  <c r="AD65" i="2"/>
  <c r="AD66" i="2"/>
  <c r="AD67" i="2"/>
  <c r="AD68" i="2"/>
  <c r="AD69" i="2"/>
  <c r="AD70" i="2"/>
  <c r="AD71" i="2"/>
  <c r="AD72" i="2"/>
  <c r="AD73" i="2"/>
  <c r="AD74" i="2"/>
  <c r="AD75" i="2"/>
  <c r="AD76" i="2"/>
  <c r="AD77" i="2"/>
  <c r="AD78" i="2"/>
  <c r="AD79" i="2"/>
  <c r="AD80" i="2"/>
  <c r="AD81" i="2"/>
  <c r="AD82" i="2"/>
  <c r="AD83" i="2"/>
  <c r="AD84" i="2"/>
  <c r="AD85" i="2"/>
  <c r="AD86" i="2"/>
  <c r="AD87" i="2"/>
  <c r="AD88" i="2"/>
  <c r="AD89" i="2"/>
  <c r="AD90" i="2"/>
  <c r="AD91" i="2"/>
  <c r="AD92" i="2"/>
  <c r="AD93" i="2"/>
  <c r="AD94" i="2"/>
  <c r="AD95" i="2"/>
  <c r="AD96" i="2"/>
  <c r="AD97" i="2"/>
  <c r="AD98" i="2"/>
  <c r="AD99" i="2"/>
  <c r="AD100" i="2"/>
  <c r="AD101" i="2"/>
  <c r="AD102" i="2"/>
  <c r="AD103" i="2"/>
  <c r="AD104" i="2"/>
  <c r="AD105" i="2"/>
  <c r="AD106" i="2"/>
  <c r="AD107" i="2"/>
  <c r="AD108" i="2"/>
  <c r="AD109" i="2"/>
  <c r="AD110" i="2"/>
  <c r="AD111" i="2"/>
  <c r="AD112" i="2"/>
  <c r="AD113" i="2"/>
  <c r="AD114" i="2"/>
  <c r="AD115" i="2"/>
  <c r="AD116" i="2"/>
  <c r="AD117" i="2"/>
  <c r="AD118" i="2"/>
  <c r="AD119" i="2"/>
  <c r="AD120" i="2"/>
  <c r="AD121" i="2"/>
  <c r="AD122" i="2"/>
  <c r="AD123" i="2"/>
  <c r="AD124" i="2"/>
  <c r="AD125" i="2"/>
  <c r="AD126" i="2"/>
  <c r="AD127" i="2"/>
  <c r="AD128" i="2"/>
  <c r="AD129" i="2"/>
  <c r="AD130" i="2"/>
  <c r="AD131" i="2"/>
  <c r="AD132" i="2"/>
  <c r="AD134" i="2"/>
  <c r="AD135" i="2"/>
  <c r="AD136" i="2"/>
  <c r="AD137" i="2"/>
  <c r="AD138" i="2"/>
  <c r="AD139" i="2"/>
  <c r="AD140" i="2"/>
  <c r="AD141" i="2"/>
  <c r="AD142" i="2"/>
  <c r="AD143" i="2"/>
  <c r="AD144" i="2"/>
  <c r="AD145" i="2"/>
  <c r="AD146" i="2"/>
  <c r="AD147" i="2"/>
  <c r="AD148" i="2"/>
  <c r="AD149" i="2"/>
  <c r="AD150" i="2"/>
  <c r="AD151" i="2"/>
  <c r="AD152" i="2"/>
  <c r="AD153" i="2"/>
  <c r="AD154" i="2"/>
  <c r="AD155" i="2"/>
  <c r="AD156" i="2"/>
  <c r="AD157" i="2"/>
  <c r="AD158" i="2"/>
  <c r="AD159" i="2"/>
  <c r="AD160" i="2"/>
  <c r="AD161" i="2"/>
  <c r="AD162" i="2"/>
  <c r="AD163" i="2"/>
  <c r="AD164" i="2"/>
  <c r="AD165" i="2"/>
  <c r="AD166" i="2"/>
  <c r="AD167" i="2"/>
  <c r="AD168" i="2"/>
  <c r="AD169" i="2"/>
  <c r="AD170" i="2"/>
  <c r="AD171" i="2"/>
  <c r="AD172" i="2"/>
  <c r="AD173" i="2"/>
  <c r="AD174" i="2"/>
  <c r="AD175" i="2"/>
  <c r="AD176" i="2"/>
  <c r="AD177" i="2"/>
  <c r="AD178" i="2"/>
  <c r="AD179" i="2"/>
  <c r="AD180" i="2"/>
  <c r="AD181" i="2"/>
  <c r="AD182" i="2"/>
  <c r="AD183" i="2"/>
  <c r="AD184" i="2"/>
  <c r="AD185" i="2"/>
  <c r="AD186" i="2"/>
  <c r="AD187" i="2"/>
  <c r="AD188" i="2"/>
  <c r="AD189" i="2"/>
  <c r="AD190" i="2"/>
  <c r="AD191" i="2"/>
  <c r="AD192" i="2"/>
  <c r="AD193" i="2"/>
  <c r="AD194" i="2"/>
  <c r="AD195" i="2"/>
  <c r="AD196" i="2"/>
  <c r="AD197" i="2"/>
  <c r="AD198" i="2"/>
  <c r="AD199" i="2"/>
  <c r="AD200" i="2"/>
  <c r="AD201" i="2"/>
  <c r="AD202" i="2"/>
  <c r="AD203" i="2"/>
  <c r="AD204" i="2"/>
  <c r="AD205" i="2"/>
  <c r="AD206" i="2"/>
  <c r="AD207" i="2"/>
  <c r="AD8" i="2"/>
  <c r="AE12" i="2" l="1"/>
  <c r="D6" i="1" l="1"/>
  <c r="C1" i="15" s="1"/>
  <c r="AB8" i="2"/>
  <c r="AL8" i="2"/>
  <c r="C21" i="5" l="1"/>
  <c r="B21" i="5"/>
  <c r="A21" i="5"/>
  <c r="K21" i="5" s="1"/>
  <c r="F21" i="5" l="1"/>
  <c r="A16" i="5"/>
  <c r="B16" i="5"/>
  <c r="C16" i="5"/>
  <c r="C19" i="5"/>
  <c r="AB10" i="2" l="1"/>
  <c r="AL10" i="2"/>
  <c r="AB11" i="2"/>
  <c r="AL11" i="2"/>
  <c r="F16" i="5"/>
  <c r="AB12" i="2"/>
  <c r="AL12" i="2"/>
  <c r="AB13" i="2"/>
  <c r="AL13" i="2"/>
  <c r="AB14" i="2"/>
  <c r="AL14" i="2"/>
  <c r="AE15" i="2"/>
  <c r="AB15" i="2"/>
  <c r="AL15" i="2"/>
  <c r="AE16" i="2"/>
  <c r="AB16" i="2"/>
  <c r="AL16" i="2"/>
  <c r="AE17" i="2"/>
  <c r="AB17" i="2"/>
  <c r="AL17" i="2"/>
  <c r="AE18" i="2"/>
  <c r="AB18" i="2"/>
  <c r="AL18" i="2"/>
  <c r="AE19" i="2"/>
  <c r="AB19" i="2"/>
  <c r="AL19" i="2"/>
  <c r="AE20" i="2"/>
  <c r="AB20" i="2"/>
  <c r="AC20" i="2"/>
  <c r="AF20" i="2" s="1"/>
  <c r="AL20" i="2"/>
  <c r="AE21" i="2"/>
  <c r="AB21" i="2"/>
  <c r="AL21" i="2"/>
  <c r="AE22" i="2"/>
  <c r="AB22" i="2"/>
  <c r="AL22" i="2"/>
  <c r="AE23" i="2"/>
  <c r="AB23" i="2"/>
  <c r="AC23" i="2"/>
  <c r="AF23" i="2" s="1"/>
  <c r="AL23" i="2"/>
  <c r="AE24" i="2"/>
  <c r="AB24" i="2"/>
  <c r="AL24" i="2"/>
  <c r="AE25" i="2"/>
  <c r="AB25" i="2"/>
  <c r="AL25" i="2"/>
  <c r="AE26" i="2"/>
  <c r="AB26" i="2"/>
  <c r="AL26" i="2"/>
  <c r="AE27" i="2"/>
  <c r="AB27" i="2"/>
  <c r="AC27" i="2"/>
  <c r="AL27" i="2"/>
  <c r="AE28" i="2"/>
  <c r="AB28" i="2"/>
  <c r="AL28" i="2"/>
  <c r="AE29" i="2"/>
  <c r="AB29" i="2"/>
  <c r="AL29" i="2"/>
  <c r="AE30" i="2"/>
  <c r="AB30" i="2"/>
  <c r="AL30" i="2"/>
  <c r="AE31" i="2"/>
  <c r="AB31" i="2"/>
  <c r="AL31" i="2"/>
  <c r="AE32" i="2"/>
  <c r="AB32" i="2"/>
  <c r="AL32" i="2"/>
  <c r="AE33" i="2"/>
  <c r="AB33" i="2"/>
  <c r="AL33" i="2"/>
  <c r="AE34" i="2"/>
  <c r="AB34" i="2"/>
  <c r="AL34" i="2"/>
  <c r="AE35" i="2"/>
  <c r="AB35" i="2"/>
  <c r="AL35" i="2"/>
  <c r="AE36" i="2"/>
  <c r="AB36" i="2"/>
  <c r="AL36" i="2"/>
  <c r="AE37" i="2"/>
  <c r="AB37" i="2"/>
  <c r="AL37" i="2"/>
  <c r="AE38" i="2"/>
  <c r="AB38" i="2"/>
  <c r="AL38" i="2"/>
  <c r="AE39" i="2"/>
  <c r="AB39" i="2"/>
  <c r="AL39" i="2"/>
  <c r="AE40" i="2"/>
  <c r="AB40" i="2"/>
  <c r="AC40" i="2"/>
  <c r="AL40" i="2"/>
  <c r="AE41" i="2"/>
  <c r="AB41" i="2"/>
  <c r="AL41" i="2"/>
  <c r="AE42" i="2"/>
  <c r="AB42" i="2"/>
  <c r="AL42" i="2"/>
  <c r="AE43" i="2"/>
  <c r="AB43" i="2"/>
  <c r="AL43" i="2"/>
  <c r="AE44" i="2"/>
  <c r="AB44" i="2"/>
  <c r="AL44" i="2"/>
  <c r="AE45" i="2"/>
  <c r="AB45" i="2"/>
  <c r="AC45" i="2"/>
  <c r="AG45" i="2" s="1"/>
  <c r="AL45" i="2"/>
  <c r="AB46" i="2"/>
  <c r="AL46" i="2"/>
  <c r="AE47" i="2"/>
  <c r="AB47" i="2"/>
  <c r="AL47" i="2"/>
  <c r="AE48" i="2"/>
  <c r="AB48" i="2"/>
  <c r="AL48" i="2"/>
  <c r="AE49" i="2"/>
  <c r="AB49" i="2"/>
  <c r="AL49" i="2"/>
  <c r="AE50" i="2"/>
  <c r="AB50" i="2"/>
  <c r="AL50" i="2"/>
  <c r="AE51" i="2"/>
  <c r="AB51" i="2"/>
  <c r="AL51" i="2"/>
  <c r="AE52" i="2"/>
  <c r="AB52" i="2"/>
  <c r="AL52" i="2"/>
  <c r="AE53" i="2"/>
  <c r="AB53" i="2"/>
  <c r="AL53" i="2"/>
  <c r="AE54" i="2"/>
  <c r="AB54" i="2"/>
  <c r="AL54" i="2"/>
  <c r="AE55" i="2"/>
  <c r="AB55" i="2"/>
  <c r="AL55" i="2"/>
  <c r="AE56" i="2"/>
  <c r="AB56" i="2"/>
  <c r="AL56" i="2"/>
  <c r="AE57" i="2"/>
  <c r="AB57" i="2"/>
  <c r="AC57" i="2"/>
  <c r="AL57" i="2"/>
  <c r="AE58" i="2"/>
  <c r="AB58" i="2"/>
  <c r="AL58" i="2"/>
  <c r="AE59" i="2"/>
  <c r="AB59" i="2"/>
  <c r="AL59" i="2"/>
  <c r="AE60" i="2"/>
  <c r="AB60" i="2"/>
  <c r="AL60" i="2"/>
  <c r="AE61" i="2"/>
  <c r="AB61" i="2"/>
  <c r="AL61" i="2"/>
  <c r="AE62" i="2"/>
  <c r="AB62" i="2"/>
  <c r="AL62" i="2"/>
  <c r="AE63" i="2"/>
  <c r="AB63" i="2"/>
  <c r="AL63" i="2"/>
  <c r="AE64" i="2"/>
  <c r="AB64" i="2"/>
  <c r="AL64" i="2"/>
  <c r="AE65" i="2"/>
  <c r="AB65" i="2"/>
  <c r="AL65" i="2"/>
  <c r="AE66" i="2"/>
  <c r="AB66" i="2"/>
  <c r="AL66" i="2"/>
  <c r="AE67" i="2"/>
  <c r="AB67" i="2"/>
  <c r="AL67" i="2"/>
  <c r="AE68" i="2"/>
  <c r="AB68" i="2"/>
  <c r="AL68" i="2"/>
  <c r="AE69" i="2"/>
  <c r="AB69" i="2"/>
  <c r="AL69" i="2"/>
  <c r="AE70" i="2"/>
  <c r="AB70" i="2"/>
  <c r="AC70" i="2"/>
  <c r="AF70" i="2" s="1"/>
  <c r="AL70" i="2"/>
  <c r="AE71" i="2"/>
  <c r="AB71" i="2"/>
  <c r="AL71" i="2"/>
  <c r="AE72" i="2"/>
  <c r="AB72" i="2"/>
  <c r="AL72" i="2"/>
  <c r="AE73" i="2"/>
  <c r="AB73" i="2"/>
  <c r="AL73" i="2"/>
  <c r="AE74" i="2"/>
  <c r="AB74" i="2"/>
  <c r="AL74" i="2"/>
  <c r="AE75" i="2"/>
  <c r="AB75" i="2"/>
  <c r="AL75" i="2"/>
  <c r="AE76" i="2"/>
  <c r="AB76" i="2"/>
  <c r="AL76" i="2"/>
  <c r="AE77" i="2"/>
  <c r="AB77" i="2"/>
  <c r="AL77" i="2"/>
  <c r="AE78" i="2"/>
  <c r="AB78" i="2"/>
  <c r="AL78" i="2"/>
  <c r="AE79" i="2"/>
  <c r="AB79" i="2"/>
  <c r="AL79" i="2"/>
  <c r="AE80" i="2"/>
  <c r="AB80" i="2"/>
  <c r="AL80" i="2"/>
  <c r="AE81" i="2"/>
  <c r="AB81" i="2"/>
  <c r="AL81" i="2"/>
  <c r="AE82" i="2"/>
  <c r="AB82" i="2"/>
  <c r="AL82" i="2"/>
  <c r="AE83" i="2"/>
  <c r="AB83" i="2"/>
  <c r="AC83" i="2"/>
  <c r="AL83" i="2"/>
  <c r="AE84" i="2"/>
  <c r="AB84" i="2"/>
  <c r="AL84" i="2"/>
  <c r="AE85" i="2"/>
  <c r="AB85" i="2"/>
  <c r="AL85" i="2"/>
  <c r="AE86" i="2"/>
  <c r="AB86" i="2"/>
  <c r="AC86" i="2"/>
  <c r="AG86" i="2" s="1"/>
  <c r="AL86" i="2"/>
  <c r="AE87" i="2"/>
  <c r="AB87" i="2"/>
  <c r="AL87" i="2"/>
  <c r="AE88" i="2"/>
  <c r="AB88" i="2"/>
  <c r="AL88" i="2"/>
  <c r="AE89" i="2"/>
  <c r="AB89" i="2"/>
  <c r="AL89" i="2"/>
  <c r="AE90" i="2"/>
  <c r="AB90" i="2"/>
  <c r="AL90" i="2"/>
  <c r="AE91" i="2"/>
  <c r="AB91" i="2"/>
  <c r="AL91" i="2"/>
  <c r="AE92" i="2"/>
  <c r="AB92" i="2"/>
  <c r="AL92" i="2"/>
  <c r="AE93" i="2"/>
  <c r="AB93" i="2"/>
  <c r="AL93" i="2"/>
  <c r="AE94" i="2"/>
  <c r="AB94" i="2"/>
  <c r="AL94" i="2"/>
  <c r="AE95" i="2"/>
  <c r="AB95" i="2"/>
  <c r="AL95" i="2"/>
  <c r="AE96" i="2"/>
  <c r="AB96" i="2"/>
  <c r="AL96" i="2"/>
  <c r="AE97" i="2"/>
  <c r="AB97" i="2"/>
  <c r="AL97" i="2"/>
  <c r="AE98" i="2"/>
  <c r="AB98" i="2"/>
  <c r="AL98" i="2"/>
  <c r="AE99" i="2"/>
  <c r="AB99" i="2"/>
  <c r="AL99" i="2"/>
  <c r="AE100" i="2"/>
  <c r="AB100" i="2"/>
  <c r="AL100" i="2"/>
  <c r="AE101" i="2"/>
  <c r="AB101" i="2"/>
  <c r="AL101" i="2"/>
  <c r="AE102" i="2"/>
  <c r="AB102" i="2"/>
  <c r="AL102" i="2"/>
  <c r="AE103" i="2"/>
  <c r="AB103" i="2"/>
  <c r="AL103" i="2"/>
  <c r="AE104" i="2"/>
  <c r="AB104" i="2"/>
  <c r="AL104" i="2"/>
  <c r="AE105" i="2"/>
  <c r="AB105" i="2"/>
  <c r="AC105" i="2"/>
  <c r="AL105" i="2"/>
  <c r="AE106" i="2"/>
  <c r="AB106" i="2"/>
  <c r="AL106" i="2"/>
  <c r="AE107" i="2"/>
  <c r="AB107" i="2"/>
  <c r="AL107" i="2"/>
  <c r="AE108" i="2"/>
  <c r="AB108" i="2"/>
  <c r="AL108" i="2"/>
  <c r="AE109" i="2"/>
  <c r="AB109" i="2"/>
  <c r="AL109" i="2"/>
  <c r="AE110" i="2"/>
  <c r="AB110" i="2"/>
  <c r="AL110" i="2"/>
  <c r="AE111" i="2"/>
  <c r="AB111" i="2"/>
  <c r="AL111" i="2"/>
  <c r="AE112" i="2"/>
  <c r="AB112" i="2"/>
  <c r="AL112" i="2"/>
  <c r="AE113" i="2"/>
  <c r="AB113" i="2"/>
  <c r="AL113" i="2"/>
  <c r="AE114" i="2"/>
  <c r="AB114" i="2"/>
  <c r="AL114" i="2"/>
  <c r="AE115" i="2"/>
  <c r="AB115" i="2"/>
  <c r="AL115" i="2"/>
  <c r="AE116" i="2"/>
  <c r="AB116" i="2"/>
  <c r="AL116" i="2"/>
  <c r="AE117" i="2"/>
  <c r="AB117" i="2"/>
  <c r="AL117" i="2"/>
  <c r="AE118" i="2"/>
  <c r="AB118" i="2"/>
  <c r="AL118" i="2"/>
  <c r="AE119" i="2"/>
  <c r="AB119" i="2"/>
  <c r="AL119" i="2"/>
  <c r="AE120" i="2"/>
  <c r="AB120" i="2"/>
  <c r="AL120" i="2"/>
  <c r="AE121" i="2"/>
  <c r="AB121" i="2"/>
  <c r="AL121" i="2"/>
  <c r="AE122" i="2"/>
  <c r="AB122" i="2"/>
  <c r="AL122" i="2"/>
  <c r="AE123" i="2"/>
  <c r="AB123" i="2"/>
  <c r="AL123" i="2"/>
  <c r="AE124" i="2"/>
  <c r="AB124" i="2"/>
  <c r="AL124" i="2"/>
  <c r="AE125" i="2"/>
  <c r="AB125" i="2"/>
  <c r="AC125" i="2"/>
  <c r="AL125" i="2"/>
  <c r="AE126" i="2"/>
  <c r="AB126" i="2"/>
  <c r="AL126" i="2"/>
  <c r="AE127" i="2"/>
  <c r="AB127" i="2"/>
  <c r="AL127" i="2"/>
  <c r="AE128" i="2"/>
  <c r="AB128" i="2"/>
  <c r="AL128" i="2"/>
  <c r="AE129" i="2"/>
  <c r="AB129" i="2"/>
  <c r="AL129" i="2"/>
  <c r="AE130" i="2"/>
  <c r="AB130" i="2"/>
  <c r="AL130" i="2"/>
  <c r="AE131" i="2"/>
  <c r="AB131" i="2"/>
  <c r="AL131" i="2"/>
  <c r="AE132" i="2"/>
  <c r="AB132" i="2"/>
  <c r="AL132" i="2"/>
  <c r="AB133" i="2"/>
  <c r="AL133" i="2"/>
  <c r="AE134" i="2"/>
  <c r="AB134" i="2"/>
  <c r="AC134" i="2"/>
  <c r="AG134" i="2" s="1"/>
  <c r="AL134" i="2"/>
  <c r="AE135" i="2"/>
  <c r="AB135" i="2"/>
  <c r="AC135" i="2"/>
  <c r="AL135" i="2"/>
  <c r="AE136" i="2"/>
  <c r="AB136" i="2"/>
  <c r="AC136" i="2"/>
  <c r="AL136" i="2"/>
  <c r="AE137" i="2"/>
  <c r="AB137" i="2"/>
  <c r="AC137" i="2"/>
  <c r="AF137" i="2" s="1"/>
  <c r="AL137" i="2"/>
  <c r="AE138" i="2"/>
  <c r="AB138" i="2"/>
  <c r="AC138" i="2"/>
  <c r="AG138" i="2" s="1"/>
  <c r="AL138" i="2"/>
  <c r="AE139" i="2"/>
  <c r="AB139" i="2"/>
  <c r="AC139" i="2"/>
  <c r="AH139" i="2" s="1"/>
  <c r="AL139" i="2"/>
  <c r="AE140" i="2"/>
  <c r="AB140" i="2"/>
  <c r="AC140" i="2"/>
  <c r="AF140" i="2" s="1"/>
  <c r="AL140" i="2"/>
  <c r="AE141" i="2"/>
  <c r="AB141" i="2"/>
  <c r="AC141" i="2"/>
  <c r="AL141" i="2"/>
  <c r="AE142" i="2"/>
  <c r="AB142" i="2"/>
  <c r="AC142" i="2"/>
  <c r="AG142" i="2" s="1"/>
  <c r="AL142" i="2"/>
  <c r="AE143" i="2"/>
  <c r="AB143" i="2"/>
  <c r="AC143" i="2"/>
  <c r="AL143" i="2"/>
  <c r="AE144" i="2"/>
  <c r="AB144" i="2"/>
  <c r="AC144" i="2"/>
  <c r="AL144" i="2"/>
  <c r="AE145" i="2"/>
  <c r="AB145" i="2"/>
  <c r="AC145" i="2"/>
  <c r="AL145" i="2"/>
  <c r="AE146" i="2"/>
  <c r="AB146" i="2"/>
  <c r="AC146" i="2"/>
  <c r="AG146" i="2" s="1"/>
  <c r="AL146" i="2"/>
  <c r="AE147" i="2"/>
  <c r="AB147" i="2"/>
  <c r="AC147" i="2"/>
  <c r="AH147" i="2" s="1"/>
  <c r="AL147" i="2"/>
  <c r="AE148" i="2"/>
  <c r="AB148" i="2"/>
  <c r="AC148" i="2"/>
  <c r="AF148" i="2" s="1"/>
  <c r="AL148" i="2"/>
  <c r="AE149" i="2"/>
  <c r="AB149" i="2"/>
  <c r="AC149" i="2"/>
  <c r="AH149" i="2" s="1"/>
  <c r="AL149" i="2"/>
  <c r="AE150" i="2"/>
  <c r="AB150" i="2"/>
  <c r="AC150" i="2"/>
  <c r="AG150" i="2" s="1"/>
  <c r="AL150" i="2"/>
  <c r="AE151" i="2"/>
  <c r="AB151" i="2"/>
  <c r="AC151" i="2"/>
  <c r="AL151" i="2"/>
  <c r="AE152" i="2"/>
  <c r="AB152" i="2"/>
  <c r="AC152" i="2"/>
  <c r="AH152" i="2" s="1"/>
  <c r="AL152" i="2"/>
  <c r="AE153" i="2"/>
  <c r="AB153" i="2"/>
  <c r="AC153" i="2"/>
  <c r="AG153" i="2" s="1"/>
  <c r="AL153" i="2"/>
  <c r="AE154" i="2"/>
  <c r="AB154" i="2"/>
  <c r="AC154" i="2"/>
  <c r="AG154" i="2" s="1"/>
  <c r="AL154" i="2"/>
  <c r="AE155" i="2"/>
  <c r="AB155" i="2"/>
  <c r="AC155" i="2"/>
  <c r="AG155" i="2" s="1"/>
  <c r="AL155" i="2"/>
  <c r="AE156" i="2"/>
  <c r="AB156" i="2"/>
  <c r="AC156" i="2"/>
  <c r="AF156" i="2" s="1"/>
  <c r="AL156" i="2"/>
  <c r="AE157" i="2"/>
  <c r="AB157" i="2"/>
  <c r="AC157" i="2"/>
  <c r="AG157" i="2" s="1"/>
  <c r="AL157" i="2"/>
  <c r="AE158" i="2"/>
  <c r="AB158" i="2"/>
  <c r="AC158" i="2"/>
  <c r="AL158" i="2"/>
  <c r="AE159" i="2"/>
  <c r="AB159" i="2"/>
  <c r="AC159" i="2"/>
  <c r="AL159" i="2"/>
  <c r="AE160" i="2"/>
  <c r="AB160" i="2"/>
  <c r="AC160" i="2"/>
  <c r="AL160" i="2"/>
  <c r="AE161" i="2"/>
  <c r="AB161" i="2"/>
  <c r="AC161" i="2"/>
  <c r="AG161" i="2" s="1"/>
  <c r="AL161" i="2"/>
  <c r="AE162" i="2"/>
  <c r="AB162" i="2"/>
  <c r="AC162" i="2"/>
  <c r="AH162" i="2" s="1"/>
  <c r="AL162" i="2"/>
  <c r="AE163" i="2"/>
  <c r="AB163" i="2"/>
  <c r="AC163" i="2"/>
  <c r="AG163" i="2" s="1"/>
  <c r="AL163" i="2"/>
  <c r="AE164" i="2"/>
  <c r="AB164" i="2"/>
  <c r="AC164" i="2"/>
  <c r="AL164" i="2"/>
  <c r="AE165" i="2"/>
  <c r="AB165" i="2"/>
  <c r="AC165" i="2"/>
  <c r="AG165" i="2" s="1"/>
  <c r="AL165" i="2"/>
  <c r="AE166" i="2"/>
  <c r="AB166" i="2"/>
  <c r="AC166" i="2"/>
  <c r="AH166" i="2" s="1"/>
  <c r="AL166" i="2"/>
  <c r="AE167" i="2"/>
  <c r="AB167" i="2"/>
  <c r="AC167" i="2"/>
  <c r="AF167" i="2" s="1"/>
  <c r="AL167" i="2"/>
  <c r="AE168" i="2"/>
  <c r="AB168" i="2"/>
  <c r="AC168" i="2"/>
  <c r="AH168" i="2" s="1"/>
  <c r="AL168" i="2"/>
  <c r="AE169" i="2"/>
  <c r="AB169" i="2"/>
  <c r="AC169" i="2"/>
  <c r="AF169" i="2" s="1"/>
  <c r="AL169" i="2"/>
  <c r="AE170" i="2"/>
  <c r="AB170" i="2"/>
  <c r="AC170" i="2"/>
  <c r="AG170" i="2" s="1"/>
  <c r="AL170" i="2"/>
  <c r="AE171" i="2"/>
  <c r="AB171" i="2"/>
  <c r="AC171" i="2"/>
  <c r="AL171" i="2"/>
  <c r="M172" i="2"/>
  <c r="AE172" i="2" s="1"/>
  <c r="AB172" i="2"/>
  <c r="AC172" i="2"/>
  <c r="AF172" i="2" s="1"/>
  <c r="AL172" i="2"/>
  <c r="M173" i="2"/>
  <c r="AE173" i="2" s="1"/>
  <c r="AB173" i="2"/>
  <c r="AC173" i="2"/>
  <c r="AL173" i="2"/>
  <c r="M174" i="2"/>
  <c r="AE174" i="2" s="1"/>
  <c r="AB174" i="2"/>
  <c r="AC174" i="2"/>
  <c r="AH174" i="2" s="1"/>
  <c r="AL174" i="2"/>
  <c r="M175" i="2"/>
  <c r="AE175" i="2" s="1"/>
  <c r="AB175" i="2"/>
  <c r="AC175" i="2"/>
  <c r="AL175" i="2"/>
  <c r="M176" i="2"/>
  <c r="AE176" i="2" s="1"/>
  <c r="AB176" i="2"/>
  <c r="AC176" i="2"/>
  <c r="AH176" i="2" s="1"/>
  <c r="AL176" i="2"/>
  <c r="M177" i="2"/>
  <c r="AE177" i="2" s="1"/>
  <c r="AB177" i="2"/>
  <c r="AC177" i="2"/>
  <c r="AL177" i="2"/>
  <c r="M178" i="2"/>
  <c r="AE178" i="2" s="1"/>
  <c r="AB178" i="2"/>
  <c r="AC178" i="2"/>
  <c r="AF178" i="2" s="1"/>
  <c r="AL178" i="2"/>
  <c r="M179" i="2"/>
  <c r="AE179" i="2" s="1"/>
  <c r="AB179" i="2"/>
  <c r="AC179" i="2"/>
  <c r="AH179" i="2" s="1"/>
  <c r="AL179" i="2"/>
  <c r="M180" i="2"/>
  <c r="AE180" i="2" s="1"/>
  <c r="AB180" i="2"/>
  <c r="AC180" i="2"/>
  <c r="AF180" i="2" s="1"/>
  <c r="AL180" i="2"/>
  <c r="M181" i="2"/>
  <c r="AE181" i="2" s="1"/>
  <c r="AB181" i="2"/>
  <c r="AC181" i="2"/>
  <c r="AG181" i="2" s="1"/>
  <c r="AL181" i="2"/>
  <c r="M182" i="2"/>
  <c r="AE182" i="2" s="1"/>
  <c r="AB182" i="2"/>
  <c r="AC182" i="2"/>
  <c r="AH182" i="2" s="1"/>
  <c r="AL182" i="2"/>
  <c r="M183" i="2"/>
  <c r="AE183" i="2" s="1"/>
  <c r="AB183" i="2"/>
  <c r="AC183" i="2"/>
  <c r="AH183" i="2" s="1"/>
  <c r="AL183" i="2"/>
  <c r="M184" i="2"/>
  <c r="AE184" i="2" s="1"/>
  <c r="AB184" i="2"/>
  <c r="AC184" i="2"/>
  <c r="AL184" i="2"/>
  <c r="M185" i="2"/>
  <c r="AE185" i="2" s="1"/>
  <c r="AB185" i="2"/>
  <c r="AC185" i="2"/>
  <c r="AL185" i="2"/>
  <c r="M186" i="2"/>
  <c r="AE186" i="2" s="1"/>
  <c r="AB186" i="2"/>
  <c r="AC186" i="2"/>
  <c r="AL186" i="2"/>
  <c r="M187" i="2"/>
  <c r="AE187" i="2" s="1"/>
  <c r="AB187" i="2"/>
  <c r="AC187" i="2"/>
  <c r="AG187" i="2" s="1"/>
  <c r="AL187" i="2"/>
  <c r="M188" i="2"/>
  <c r="AE188" i="2" s="1"/>
  <c r="AB188" i="2"/>
  <c r="AC188" i="2"/>
  <c r="AG188" i="2" s="1"/>
  <c r="AL188" i="2"/>
  <c r="M189" i="2"/>
  <c r="AE189" i="2" s="1"/>
  <c r="AB189" i="2"/>
  <c r="AC189" i="2"/>
  <c r="AF189" i="2" s="1"/>
  <c r="AL189" i="2"/>
  <c r="M190" i="2"/>
  <c r="AE190" i="2" s="1"/>
  <c r="AB190" i="2"/>
  <c r="AC190" i="2"/>
  <c r="AG190" i="2" s="1"/>
  <c r="AL190" i="2"/>
  <c r="M191" i="2"/>
  <c r="AE191" i="2" s="1"/>
  <c r="AB191" i="2"/>
  <c r="AC191" i="2"/>
  <c r="AH191" i="2" s="1"/>
  <c r="AL191" i="2"/>
  <c r="M192" i="2"/>
  <c r="AE192" i="2" s="1"/>
  <c r="AB192" i="2"/>
  <c r="AC192" i="2"/>
  <c r="AL192" i="2"/>
  <c r="M193" i="2"/>
  <c r="AE193" i="2" s="1"/>
  <c r="AB193" i="2"/>
  <c r="AC193" i="2"/>
  <c r="AL193" i="2"/>
  <c r="M194" i="2"/>
  <c r="AE194" i="2" s="1"/>
  <c r="AB194" i="2"/>
  <c r="AC194" i="2"/>
  <c r="AF194" i="2" s="1"/>
  <c r="AL194" i="2"/>
  <c r="M195" i="2"/>
  <c r="AE195" i="2" s="1"/>
  <c r="AB195" i="2"/>
  <c r="AC195" i="2"/>
  <c r="AF195" i="2" s="1"/>
  <c r="AL195" i="2"/>
  <c r="M196" i="2"/>
  <c r="AE196" i="2" s="1"/>
  <c r="AB196" i="2"/>
  <c r="AC196" i="2"/>
  <c r="AL196" i="2"/>
  <c r="M197" i="2"/>
  <c r="AE197" i="2" s="1"/>
  <c r="AB197" i="2"/>
  <c r="AC197" i="2"/>
  <c r="AF197" i="2" s="1"/>
  <c r="AL197" i="2"/>
  <c r="M198" i="2"/>
  <c r="AE198" i="2" s="1"/>
  <c r="AB198" i="2"/>
  <c r="AC198" i="2"/>
  <c r="AG198" i="2" s="1"/>
  <c r="AL198" i="2"/>
  <c r="M199" i="2"/>
  <c r="AE199" i="2" s="1"/>
  <c r="AB199" i="2"/>
  <c r="AC199" i="2"/>
  <c r="AH199" i="2" s="1"/>
  <c r="AL199" i="2"/>
  <c r="M200" i="2"/>
  <c r="AE200" i="2" s="1"/>
  <c r="AB200" i="2"/>
  <c r="AC200" i="2"/>
  <c r="AL200" i="2"/>
  <c r="M201" i="2"/>
  <c r="AE201" i="2" s="1"/>
  <c r="AB201" i="2"/>
  <c r="AC201" i="2"/>
  <c r="AL201" i="2"/>
  <c r="M202" i="2"/>
  <c r="AE202" i="2" s="1"/>
  <c r="AB202" i="2"/>
  <c r="AC202" i="2"/>
  <c r="AH202" i="2" s="1"/>
  <c r="AL202" i="2"/>
  <c r="M203" i="2"/>
  <c r="AE203" i="2" s="1"/>
  <c r="AB203" i="2"/>
  <c r="AC203" i="2"/>
  <c r="AF203" i="2" s="1"/>
  <c r="AL203" i="2"/>
  <c r="M204" i="2"/>
  <c r="AE204" i="2" s="1"/>
  <c r="AB204" i="2"/>
  <c r="AC204" i="2"/>
  <c r="AL204" i="2"/>
  <c r="M205" i="2"/>
  <c r="AE205" i="2" s="1"/>
  <c r="AB205" i="2"/>
  <c r="AC205" i="2"/>
  <c r="AH205" i="2" s="1"/>
  <c r="AL205" i="2"/>
  <c r="M206" i="2"/>
  <c r="AE206" i="2" s="1"/>
  <c r="AB206" i="2"/>
  <c r="AC206" i="2"/>
  <c r="AG206" i="2" s="1"/>
  <c r="AL206" i="2"/>
  <c r="M207" i="2"/>
  <c r="AE207" i="2" s="1"/>
  <c r="AB207" i="2"/>
  <c r="AC207" i="2"/>
  <c r="AF207" i="2" s="1"/>
  <c r="AL207" i="2"/>
  <c r="AF187" i="2" l="1"/>
  <c r="AH140" i="2"/>
  <c r="AH137" i="2"/>
  <c r="AF176" i="2"/>
  <c r="AF161" i="2"/>
  <c r="AH161" i="2"/>
  <c r="AG140" i="2"/>
  <c r="AH194" i="2"/>
  <c r="AG137" i="2"/>
  <c r="K16" i="5"/>
  <c r="AH203" i="2"/>
  <c r="AG203" i="2"/>
  <c r="AF142" i="2"/>
  <c r="AG139" i="2"/>
  <c r="AF134" i="2"/>
  <c r="AH187" i="2"/>
  <c r="AF139" i="2"/>
  <c r="AH172" i="2"/>
  <c r="AH148" i="2"/>
  <c r="AF83" i="2"/>
  <c r="AH83" i="2"/>
  <c r="AH40" i="2"/>
  <c r="AG40" i="2"/>
  <c r="AH195" i="2"/>
  <c r="AH156" i="2"/>
  <c r="AF153" i="2"/>
  <c r="AH153" i="2"/>
  <c r="AG195" i="2"/>
  <c r="AG194" i="2"/>
  <c r="AF163" i="2"/>
  <c r="AH158" i="2"/>
  <c r="AG158" i="2"/>
  <c r="AH157" i="2"/>
  <c r="AG202" i="2"/>
  <c r="AF202" i="2"/>
  <c r="AH165" i="2"/>
  <c r="AF158" i="2"/>
  <c r="AF157" i="2"/>
  <c r="AF150" i="2"/>
  <c r="AG148" i="2"/>
  <c r="AG147" i="2"/>
  <c r="AG70" i="2"/>
  <c r="AH181" i="2"/>
  <c r="AG180" i="2"/>
  <c r="AG172" i="2"/>
  <c r="AF166" i="2"/>
  <c r="AF165" i="2"/>
  <c r="AG156" i="2"/>
  <c r="AF147" i="2"/>
  <c r="AG200" i="2"/>
  <c r="AF200" i="2"/>
  <c r="AH196" i="2"/>
  <c r="AF196" i="2"/>
  <c r="AH185" i="2"/>
  <c r="AF185" i="2"/>
  <c r="AG177" i="2"/>
  <c r="AF177" i="2"/>
  <c r="AG173" i="2"/>
  <c r="AF173" i="2"/>
  <c r="AH173" i="2"/>
  <c r="AF159" i="2"/>
  <c r="AG159" i="2"/>
  <c r="AH159" i="2"/>
  <c r="AF145" i="2"/>
  <c r="AG145" i="2"/>
  <c r="AF204" i="2"/>
  <c r="AG204" i="2"/>
  <c r="AG196" i="2"/>
  <c r="AH193" i="2"/>
  <c r="AF193" i="2"/>
  <c r="AG193" i="2"/>
  <c r="AH145" i="2"/>
  <c r="AG125" i="2"/>
  <c r="AF125" i="2"/>
  <c r="AH125" i="2"/>
  <c r="AH201" i="2"/>
  <c r="AF201" i="2"/>
  <c r="AG201" i="2"/>
  <c r="AG185" i="2"/>
  <c r="AG184" i="2"/>
  <c r="AF184" i="2"/>
  <c r="AH177" i="2"/>
  <c r="AH169" i="2"/>
  <c r="AH204" i="2"/>
  <c r="AG192" i="2"/>
  <c r="AF192" i="2"/>
  <c r="AH188" i="2"/>
  <c r="AF188" i="2"/>
  <c r="AG171" i="2"/>
  <c r="AF171" i="2"/>
  <c r="AG169" i="2"/>
  <c r="AF27" i="2"/>
  <c r="AG27" i="2"/>
  <c r="AH27" i="2"/>
  <c r="AF186" i="2"/>
  <c r="AG186" i="2"/>
  <c r="AG175" i="2"/>
  <c r="AF175" i="2"/>
  <c r="AF164" i="2"/>
  <c r="AG164" i="2"/>
  <c r="AG141" i="2"/>
  <c r="AF141" i="2"/>
  <c r="AH138" i="2"/>
  <c r="AF138" i="2"/>
  <c r="AH186" i="2"/>
  <c r="AF181" i="2"/>
  <c r="AG176" i="2"/>
  <c r="AH164" i="2"/>
  <c r="AG149" i="2"/>
  <c r="AF149" i="2"/>
  <c r="AH146" i="2"/>
  <c r="AF146" i="2"/>
  <c r="AH141" i="2"/>
  <c r="AG57" i="2"/>
  <c r="AF57" i="2"/>
  <c r="AH57" i="2"/>
  <c r="AH154" i="2"/>
  <c r="AF154" i="2"/>
  <c r="AG83" i="2"/>
  <c r="AF45" i="2"/>
  <c r="AF40" i="2"/>
  <c r="AH23" i="2"/>
  <c r="AH20" i="2"/>
  <c r="AF151" i="2"/>
  <c r="AH151" i="2"/>
  <c r="AH206" i="2"/>
  <c r="AG205" i="2"/>
  <c r="AF205" i="2"/>
  <c r="AF206" i="2"/>
  <c r="AH200" i="2"/>
  <c r="AG199" i="2"/>
  <c r="AF198" i="2"/>
  <c r="AH192" i="2"/>
  <c r="AG191" i="2"/>
  <c r="AF190" i="2"/>
  <c r="AH184" i="2"/>
  <c r="AG183" i="2"/>
  <c r="AG179" i="2"/>
  <c r="AH175" i="2"/>
  <c r="AF174" i="2"/>
  <c r="AH171" i="2"/>
  <c r="AF170" i="2"/>
  <c r="AH163" i="2"/>
  <c r="AF155" i="2"/>
  <c r="AG151" i="2"/>
  <c r="AF135" i="2"/>
  <c r="AG135" i="2"/>
  <c r="AH135" i="2"/>
  <c r="AF105" i="2"/>
  <c r="AG105" i="2"/>
  <c r="AH105" i="2"/>
  <c r="AH197" i="2"/>
  <c r="AH207" i="2"/>
  <c r="AG207" i="2"/>
  <c r="AF199" i="2"/>
  <c r="AF191" i="2"/>
  <c r="AF183" i="2"/>
  <c r="AH180" i="2"/>
  <c r="AF179" i="2"/>
  <c r="AF143" i="2"/>
  <c r="AG143" i="2"/>
  <c r="AH143" i="2"/>
  <c r="AF168" i="2"/>
  <c r="AG168" i="2"/>
  <c r="AG166" i="2"/>
  <c r="AH178" i="2"/>
  <c r="AF160" i="2"/>
  <c r="AG160" i="2"/>
  <c r="AH198" i="2"/>
  <c r="AG197" i="2"/>
  <c r="AH190" i="2"/>
  <c r="AG189" i="2"/>
  <c r="AG182" i="2"/>
  <c r="AG178" i="2"/>
  <c r="AH170" i="2"/>
  <c r="AH167" i="2"/>
  <c r="AG162" i="2"/>
  <c r="AH155" i="2"/>
  <c r="AF152" i="2"/>
  <c r="AG152" i="2"/>
  <c r="AF136" i="2"/>
  <c r="AG136" i="2"/>
  <c r="AH136" i="2"/>
  <c r="AH189" i="2"/>
  <c r="AF182" i="2"/>
  <c r="AG174" i="2"/>
  <c r="AG167" i="2"/>
  <c r="AF162" i="2"/>
  <c r="AH160" i="2"/>
  <c r="AF144" i="2"/>
  <c r="AG144" i="2"/>
  <c r="AH144" i="2"/>
  <c r="AH150" i="2"/>
  <c r="AH142" i="2"/>
  <c r="AH134" i="2"/>
  <c r="AF86" i="2"/>
  <c r="AH86" i="2"/>
  <c r="AH45" i="2"/>
  <c r="AG20" i="2"/>
  <c r="AH70" i="2"/>
  <c r="AG23" i="2"/>
  <c r="A14" i="5"/>
  <c r="F14" i="5" s="1"/>
  <c r="B14" i="5"/>
  <c r="T14" i="5"/>
  <c r="O14" i="5" s="1"/>
  <c r="Y14" i="5" s="1"/>
  <c r="A15" i="5"/>
  <c r="F15" i="5" s="1"/>
  <c r="B15" i="5"/>
  <c r="C15" i="5"/>
  <c r="T15" i="5"/>
  <c r="O15" i="5" s="1"/>
  <c r="R16" i="5"/>
  <c r="T16" i="5"/>
  <c r="O16" i="5" s="1"/>
  <c r="A17" i="5"/>
  <c r="K17" i="5" s="1"/>
  <c r="B17" i="5"/>
  <c r="C17" i="5"/>
  <c r="R17" i="5" s="1"/>
  <c r="T17" i="5"/>
  <c r="O17" i="5" s="1"/>
  <c r="A18" i="5"/>
  <c r="F18" i="5" s="1"/>
  <c r="B18" i="5"/>
  <c r="S18" i="5"/>
  <c r="J18" i="5" s="1"/>
  <c r="W18" i="5" s="1"/>
  <c r="T18" i="5"/>
  <c r="O18" i="5" s="1"/>
  <c r="Y18" i="5" s="1"/>
  <c r="A19" i="5"/>
  <c r="F19" i="5" s="1"/>
  <c r="B19" i="5"/>
  <c r="T19" i="5"/>
  <c r="O19" i="5" s="1"/>
  <c r="A20" i="5"/>
  <c r="K20" i="5" s="1"/>
  <c r="B20" i="5"/>
  <c r="C20" i="5"/>
  <c r="S20" i="5" s="1"/>
  <c r="J20" i="5" s="1"/>
  <c r="T20" i="5"/>
  <c r="O20" i="5" s="1"/>
  <c r="R21" i="5"/>
  <c r="T21" i="5"/>
  <c r="O21" i="5" s="1"/>
  <c r="A22" i="5"/>
  <c r="F22" i="5" s="1"/>
  <c r="B22" i="5"/>
  <c r="C22" i="5"/>
  <c r="T22" i="5"/>
  <c r="O22" i="5" s="1"/>
  <c r="A23" i="5"/>
  <c r="K23" i="5" s="1"/>
  <c r="B23" i="5"/>
  <c r="C23" i="5"/>
  <c r="T23" i="5"/>
  <c r="O23" i="5" s="1"/>
  <c r="A24" i="5"/>
  <c r="K24" i="5" s="1"/>
  <c r="B24" i="5"/>
  <c r="C24" i="5"/>
  <c r="R24" i="5" s="1"/>
  <c r="T24" i="5"/>
  <c r="O24" i="5" s="1"/>
  <c r="A25" i="5"/>
  <c r="F25" i="5" s="1"/>
  <c r="B25" i="5"/>
  <c r="C25" i="5"/>
  <c r="R25" i="5" s="1"/>
  <c r="T25" i="5"/>
  <c r="O25" i="5" s="1"/>
  <c r="Z25" i="5" s="1"/>
  <c r="A26" i="5"/>
  <c r="F26" i="5" s="1"/>
  <c r="B26" i="5"/>
  <c r="C26" i="5"/>
  <c r="S26" i="5" s="1"/>
  <c r="J26" i="5" s="1"/>
  <c r="W26" i="5" s="1"/>
  <c r="T26" i="5"/>
  <c r="O26" i="5" s="1"/>
  <c r="Y26" i="5" s="1"/>
  <c r="A27" i="5"/>
  <c r="K27" i="5" s="1"/>
  <c r="B27" i="5"/>
  <c r="C27" i="5"/>
  <c r="T27" i="5"/>
  <c r="O27" i="5" s="1"/>
  <c r="A28" i="5"/>
  <c r="K28" i="5" s="1"/>
  <c r="B28" i="5"/>
  <c r="C28" i="5"/>
  <c r="T28" i="5"/>
  <c r="O28" i="5" s="1"/>
  <c r="A29" i="5"/>
  <c r="F29" i="5" s="1"/>
  <c r="B29" i="5"/>
  <c r="C29" i="5"/>
  <c r="R29" i="5" s="1"/>
  <c r="T29" i="5"/>
  <c r="O29" i="5" s="1"/>
  <c r="Z29" i="5" s="1"/>
  <c r="A30" i="5"/>
  <c r="F30" i="5" s="1"/>
  <c r="B30" i="5"/>
  <c r="C30" i="5"/>
  <c r="S30" i="5" s="1"/>
  <c r="J30" i="5" s="1"/>
  <c r="T30" i="5"/>
  <c r="O30" i="5" s="1"/>
  <c r="Y30" i="5" s="1"/>
  <c r="A31" i="5"/>
  <c r="F31" i="5" s="1"/>
  <c r="B31" i="5"/>
  <c r="C31" i="5"/>
  <c r="T31" i="5"/>
  <c r="O31" i="5" s="1"/>
  <c r="A32" i="5"/>
  <c r="B32" i="5"/>
  <c r="C32" i="5"/>
  <c r="T32" i="5"/>
  <c r="O32" i="5" s="1"/>
  <c r="A33" i="5"/>
  <c r="F33" i="5" s="1"/>
  <c r="B33" i="5"/>
  <c r="C33" i="5"/>
  <c r="R33" i="5" s="1"/>
  <c r="T33" i="5"/>
  <c r="O33" i="5" s="1"/>
  <c r="Z33" i="5" s="1"/>
  <c r="A34" i="5"/>
  <c r="F34" i="5" s="1"/>
  <c r="B34" i="5"/>
  <c r="C34" i="5"/>
  <c r="S34" i="5" s="1"/>
  <c r="J34" i="5" s="1"/>
  <c r="T34" i="5"/>
  <c r="O34" i="5" s="1"/>
  <c r="Y34" i="5" s="1"/>
  <c r="A35" i="5"/>
  <c r="F35" i="5" s="1"/>
  <c r="B35" i="5"/>
  <c r="C35" i="5"/>
  <c r="T35" i="5"/>
  <c r="O35" i="5" s="1"/>
  <c r="A36" i="5"/>
  <c r="B36" i="5"/>
  <c r="C36" i="5"/>
  <c r="T36" i="5"/>
  <c r="O36" i="5" s="1"/>
  <c r="Y36" i="5" s="1"/>
  <c r="A37" i="5"/>
  <c r="F37" i="5" s="1"/>
  <c r="B37" i="5"/>
  <c r="C37" i="5"/>
  <c r="R37" i="5" s="1"/>
  <c r="T37" i="5"/>
  <c r="O37" i="5" s="1"/>
  <c r="A38" i="5"/>
  <c r="B38" i="5"/>
  <c r="C38" i="5"/>
  <c r="S38" i="5" s="1"/>
  <c r="J38" i="5" s="1"/>
  <c r="T38" i="5"/>
  <c r="O38" i="5" s="1"/>
  <c r="Y38" i="5" s="1"/>
  <c r="A39" i="5"/>
  <c r="B39" i="5"/>
  <c r="C39" i="5"/>
  <c r="T39" i="5"/>
  <c r="O39" i="5" s="1"/>
  <c r="A40" i="5"/>
  <c r="K40" i="5" s="1"/>
  <c r="B40" i="5"/>
  <c r="C40" i="5"/>
  <c r="T40" i="5"/>
  <c r="O40" i="5" s="1"/>
  <c r="A41" i="5"/>
  <c r="F41" i="5" s="1"/>
  <c r="B41" i="5"/>
  <c r="C41" i="5"/>
  <c r="R41" i="5" s="1"/>
  <c r="T41" i="5"/>
  <c r="O41" i="5" s="1"/>
  <c r="X41" i="5" s="1"/>
  <c r="A42" i="5"/>
  <c r="F42" i="5" s="1"/>
  <c r="B42" i="5"/>
  <c r="C42" i="5"/>
  <c r="S42" i="5" s="1"/>
  <c r="J42" i="5" s="1"/>
  <c r="T42" i="5"/>
  <c r="O42" i="5" s="1"/>
  <c r="X42" i="5" s="1"/>
  <c r="A43" i="5"/>
  <c r="F43" i="5" s="1"/>
  <c r="B43" i="5"/>
  <c r="C43" i="5"/>
  <c r="T43" i="5"/>
  <c r="O43" i="5" s="1"/>
  <c r="X43" i="5" s="1"/>
  <c r="A44" i="5"/>
  <c r="B44" i="5"/>
  <c r="C44" i="5"/>
  <c r="Q44" i="5" s="1"/>
  <c r="T44" i="5"/>
  <c r="O44" i="5" s="1"/>
  <c r="A45" i="5"/>
  <c r="F45" i="5" s="1"/>
  <c r="B45" i="5"/>
  <c r="C45" i="5"/>
  <c r="T45" i="5"/>
  <c r="O45" i="5" s="1"/>
  <c r="A46" i="5"/>
  <c r="B46" i="5"/>
  <c r="C46" i="5"/>
  <c r="S46" i="5" s="1"/>
  <c r="J46" i="5" s="1"/>
  <c r="T46" i="5"/>
  <c r="O46" i="5" s="1"/>
  <c r="A47" i="5"/>
  <c r="F47" i="5" s="1"/>
  <c r="B47" i="5"/>
  <c r="C47" i="5"/>
  <c r="T47" i="5"/>
  <c r="O47" i="5" s="1"/>
  <c r="Z47" i="5" s="1"/>
  <c r="A48" i="5"/>
  <c r="B48" i="5"/>
  <c r="C48" i="5"/>
  <c r="T48" i="5"/>
  <c r="O48" i="5" s="1"/>
  <c r="A49" i="5"/>
  <c r="F49" i="5" s="1"/>
  <c r="B49" i="5"/>
  <c r="C49" i="5"/>
  <c r="T49" i="5"/>
  <c r="O49" i="5" s="1"/>
  <c r="Z49" i="5" s="1"/>
  <c r="A50" i="5"/>
  <c r="F50" i="5" s="1"/>
  <c r="B50" i="5"/>
  <c r="C50" i="5"/>
  <c r="S50" i="5" s="1"/>
  <c r="J50" i="5" s="1"/>
  <c r="T50" i="5"/>
  <c r="O50" i="5" s="1"/>
  <c r="X50" i="5" s="1"/>
  <c r="A51" i="5"/>
  <c r="F51" i="5" s="1"/>
  <c r="B51" i="5"/>
  <c r="C51" i="5"/>
  <c r="T51" i="5"/>
  <c r="O51" i="5" s="1"/>
  <c r="Y51" i="5" s="1"/>
  <c r="A52" i="5"/>
  <c r="K52" i="5" s="1"/>
  <c r="B52" i="5"/>
  <c r="C52" i="5"/>
  <c r="T52" i="5"/>
  <c r="O52" i="5" s="1"/>
  <c r="A53" i="5"/>
  <c r="F53" i="5" s="1"/>
  <c r="B53" i="5"/>
  <c r="C53" i="5"/>
  <c r="R53" i="5" s="1"/>
  <c r="T53" i="5"/>
  <c r="O53" i="5" s="1"/>
  <c r="A54" i="5"/>
  <c r="F54" i="5" s="1"/>
  <c r="B54" i="5"/>
  <c r="C54" i="5"/>
  <c r="S54" i="5" s="1"/>
  <c r="J54" i="5" s="1"/>
  <c r="T54" i="5"/>
  <c r="O54" i="5" s="1"/>
  <c r="X54" i="5" s="1"/>
  <c r="A55" i="5"/>
  <c r="B55" i="5"/>
  <c r="C55" i="5"/>
  <c r="R55" i="5" s="1"/>
  <c r="T55" i="5"/>
  <c r="O55" i="5" s="1"/>
  <c r="A56" i="5"/>
  <c r="K56" i="5" s="1"/>
  <c r="B56" i="5"/>
  <c r="C56" i="5"/>
  <c r="T56" i="5"/>
  <c r="O56" i="5" s="1"/>
  <c r="A57" i="5"/>
  <c r="B57" i="5"/>
  <c r="C57" i="5"/>
  <c r="T57" i="5"/>
  <c r="O57" i="5" s="1"/>
  <c r="Z57" i="5" s="1"/>
  <c r="A58" i="5"/>
  <c r="K58" i="5" s="1"/>
  <c r="B58" i="5"/>
  <c r="C58" i="5"/>
  <c r="T58" i="5"/>
  <c r="O58" i="5" s="1"/>
  <c r="Y58" i="5" s="1"/>
  <c r="A59" i="5"/>
  <c r="K59" i="5" s="1"/>
  <c r="B59" i="5"/>
  <c r="C59" i="5"/>
  <c r="T59" i="5"/>
  <c r="O59" i="5" s="1"/>
  <c r="A60" i="5"/>
  <c r="B60" i="5"/>
  <c r="C60" i="5"/>
  <c r="T60" i="5"/>
  <c r="O60" i="5" s="1"/>
  <c r="Z60" i="5" s="1"/>
  <c r="A61" i="5"/>
  <c r="K61" i="5" s="1"/>
  <c r="B61" i="5"/>
  <c r="C61" i="5"/>
  <c r="T61" i="5"/>
  <c r="O61" i="5" s="1"/>
  <c r="Z61" i="5" s="1"/>
  <c r="A62" i="5"/>
  <c r="F62" i="5" s="1"/>
  <c r="B62" i="5"/>
  <c r="C62" i="5"/>
  <c r="T62" i="5"/>
  <c r="O62" i="5" s="1"/>
  <c r="A63" i="5"/>
  <c r="K63" i="5" s="1"/>
  <c r="B63" i="5"/>
  <c r="C63" i="5"/>
  <c r="T63" i="5"/>
  <c r="O63" i="5" s="1"/>
  <c r="A64" i="5"/>
  <c r="B64" i="5"/>
  <c r="C64" i="5"/>
  <c r="T64" i="5"/>
  <c r="O64" i="5" s="1"/>
  <c r="Z64" i="5" s="1"/>
  <c r="A65" i="5"/>
  <c r="K65" i="5" s="1"/>
  <c r="B65" i="5"/>
  <c r="C65" i="5"/>
  <c r="T65" i="5"/>
  <c r="O65" i="5" s="1"/>
  <c r="A66" i="5"/>
  <c r="B66" i="5"/>
  <c r="C66" i="5"/>
  <c r="T66" i="5"/>
  <c r="O66" i="5" s="1"/>
  <c r="A67" i="5"/>
  <c r="K67" i="5" s="1"/>
  <c r="B67" i="5"/>
  <c r="C67" i="5"/>
  <c r="T67" i="5"/>
  <c r="O67" i="5" s="1"/>
  <c r="Y67" i="5" s="1"/>
  <c r="A68" i="5"/>
  <c r="B68" i="5"/>
  <c r="C68" i="5"/>
  <c r="T68" i="5"/>
  <c r="O68" i="5" s="1"/>
  <c r="A69" i="5"/>
  <c r="F69" i="5" s="1"/>
  <c r="B69" i="5"/>
  <c r="C69" i="5"/>
  <c r="R69" i="5" s="1"/>
  <c r="T69" i="5"/>
  <c r="O69" i="5" s="1"/>
  <c r="A70" i="5"/>
  <c r="F70" i="5" s="1"/>
  <c r="B70" i="5"/>
  <c r="C70" i="5"/>
  <c r="T70" i="5"/>
  <c r="O70" i="5" s="1"/>
  <c r="A71" i="5"/>
  <c r="K71" i="5" s="1"/>
  <c r="B71" i="5"/>
  <c r="C71" i="5"/>
  <c r="T71" i="5"/>
  <c r="O71" i="5" s="1"/>
  <c r="Y71" i="5" s="1"/>
  <c r="A72" i="5"/>
  <c r="F72" i="5" s="1"/>
  <c r="B72" i="5"/>
  <c r="C72" i="5"/>
  <c r="S72" i="5" s="1"/>
  <c r="J72" i="5" s="1"/>
  <c r="W72" i="5" s="1"/>
  <c r="T72" i="5"/>
  <c r="O72" i="5" s="1"/>
  <c r="Z72" i="5" s="1"/>
  <c r="A73" i="5"/>
  <c r="K73" i="5" s="1"/>
  <c r="B73" i="5"/>
  <c r="C73" i="5"/>
  <c r="T73" i="5"/>
  <c r="O73" i="5" s="1"/>
  <c r="Z73" i="5" s="1"/>
  <c r="A74" i="5"/>
  <c r="F74" i="5" s="1"/>
  <c r="B74" i="5"/>
  <c r="C74" i="5"/>
  <c r="T74" i="5"/>
  <c r="O74" i="5" s="1"/>
  <c r="A75" i="5"/>
  <c r="K75" i="5" s="1"/>
  <c r="B75" i="5"/>
  <c r="C75" i="5"/>
  <c r="T75" i="5"/>
  <c r="O75" i="5" s="1"/>
  <c r="A76" i="5"/>
  <c r="B76" i="5"/>
  <c r="C76" i="5"/>
  <c r="S76" i="5" s="1"/>
  <c r="J76" i="5" s="1"/>
  <c r="T76" i="5"/>
  <c r="O76" i="5" s="1"/>
  <c r="Z76" i="5" s="1"/>
  <c r="A77" i="5"/>
  <c r="B77" i="5"/>
  <c r="C77" i="5"/>
  <c r="R77" i="5" s="1"/>
  <c r="T77" i="5"/>
  <c r="O77" i="5" s="1"/>
  <c r="A78" i="5"/>
  <c r="F78" i="5" s="1"/>
  <c r="B78" i="5"/>
  <c r="C78" i="5"/>
  <c r="T78" i="5"/>
  <c r="O78" i="5" s="1"/>
  <c r="A79" i="5"/>
  <c r="K79" i="5" s="1"/>
  <c r="B79" i="5"/>
  <c r="C79" i="5"/>
  <c r="T79" i="5"/>
  <c r="O79" i="5" s="1"/>
  <c r="Y79" i="5" s="1"/>
  <c r="A80" i="5"/>
  <c r="F80" i="5" s="1"/>
  <c r="B80" i="5"/>
  <c r="C80" i="5"/>
  <c r="R80" i="5" s="1"/>
  <c r="T80" i="5"/>
  <c r="O80" i="5" s="1"/>
  <c r="Z80" i="5" s="1"/>
  <c r="A81" i="5"/>
  <c r="F81" i="5" s="1"/>
  <c r="B81" i="5"/>
  <c r="C81" i="5"/>
  <c r="R81" i="5" s="1"/>
  <c r="T81" i="5"/>
  <c r="O81" i="5" s="1"/>
  <c r="Z81" i="5" s="1"/>
  <c r="A82" i="5"/>
  <c r="F82" i="5" s="1"/>
  <c r="B82" i="5"/>
  <c r="C82" i="5"/>
  <c r="T82" i="5"/>
  <c r="O82" i="5" s="1"/>
  <c r="A83" i="5"/>
  <c r="K83" i="5" s="1"/>
  <c r="B83" i="5"/>
  <c r="C83" i="5"/>
  <c r="T83" i="5"/>
  <c r="O83" i="5" s="1"/>
  <c r="A84" i="5"/>
  <c r="F84" i="5" s="1"/>
  <c r="B84" i="5"/>
  <c r="C84" i="5"/>
  <c r="T84" i="5"/>
  <c r="O84" i="5" s="1"/>
  <c r="A85" i="5"/>
  <c r="K85" i="5" s="1"/>
  <c r="B85" i="5"/>
  <c r="C85" i="5"/>
  <c r="S85" i="5" s="1"/>
  <c r="J85" i="5" s="1"/>
  <c r="T85" i="5"/>
  <c r="O85" i="5" s="1"/>
  <c r="A86" i="5"/>
  <c r="F86" i="5" s="1"/>
  <c r="B86" i="5"/>
  <c r="C86" i="5"/>
  <c r="T86" i="5"/>
  <c r="O86" i="5" s="1"/>
  <c r="Y86" i="5" s="1"/>
  <c r="A87" i="5"/>
  <c r="K87" i="5" s="1"/>
  <c r="B87" i="5"/>
  <c r="C87" i="5"/>
  <c r="T87" i="5"/>
  <c r="O87" i="5" s="1"/>
  <c r="A88" i="5"/>
  <c r="B88" i="5"/>
  <c r="C88" i="5"/>
  <c r="T88" i="5"/>
  <c r="O88" i="5" s="1"/>
  <c r="Z88" i="5" s="1"/>
  <c r="A89" i="5"/>
  <c r="K89" i="5" s="1"/>
  <c r="B89" i="5"/>
  <c r="C89" i="5"/>
  <c r="T89" i="5"/>
  <c r="O89" i="5" s="1"/>
  <c r="Z89" i="5" s="1"/>
  <c r="A90" i="5"/>
  <c r="F90" i="5" s="1"/>
  <c r="B90" i="5"/>
  <c r="C90" i="5"/>
  <c r="T90" i="5"/>
  <c r="O90" i="5" s="1"/>
  <c r="A91" i="5"/>
  <c r="B91" i="5"/>
  <c r="C91" i="5"/>
  <c r="R91" i="5" s="1"/>
  <c r="T91" i="5"/>
  <c r="O91" i="5" s="1"/>
  <c r="A92" i="5"/>
  <c r="F92" i="5" s="1"/>
  <c r="B92" i="5"/>
  <c r="C92" i="5"/>
  <c r="T92" i="5"/>
  <c r="O92" i="5" s="1"/>
  <c r="X92" i="5" s="1"/>
  <c r="A93" i="5"/>
  <c r="F93" i="5" s="1"/>
  <c r="B93" i="5"/>
  <c r="C93" i="5"/>
  <c r="S93" i="5" s="1"/>
  <c r="J93" i="5" s="1"/>
  <c r="V93" i="5" s="1"/>
  <c r="T93" i="5"/>
  <c r="O93" i="5" s="1"/>
  <c r="Z93" i="5" s="1"/>
  <c r="A94" i="5"/>
  <c r="F94" i="5" s="1"/>
  <c r="B94" i="5"/>
  <c r="C94" i="5"/>
  <c r="T94" i="5"/>
  <c r="O94" i="5" s="1"/>
  <c r="A95" i="5"/>
  <c r="K95" i="5" s="1"/>
  <c r="B95" i="5"/>
  <c r="C95" i="5"/>
  <c r="T95" i="5"/>
  <c r="O95" i="5" s="1"/>
  <c r="A96" i="5"/>
  <c r="B96" i="5"/>
  <c r="C96" i="5"/>
  <c r="T96" i="5"/>
  <c r="O96" i="5" s="1"/>
  <c r="A97" i="5"/>
  <c r="F97" i="5" s="1"/>
  <c r="B97" i="5"/>
  <c r="C97" i="5"/>
  <c r="T97" i="5"/>
  <c r="O97" i="5" s="1"/>
  <c r="A98" i="5"/>
  <c r="B98" i="5"/>
  <c r="C98" i="5"/>
  <c r="T98" i="5"/>
  <c r="O98" i="5" s="1"/>
  <c r="A99" i="5"/>
  <c r="K99" i="5" s="1"/>
  <c r="B99" i="5"/>
  <c r="C99" i="5"/>
  <c r="R99" i="5" s="1"/>
  <c r="T99" i="5"/>
  <c r="O99" i="5" s="1"/>
  <c r="Z99" i="5" s="1"/>
  <c r="A100" i="5"/>
  <c r="F100" i="5" s="1"/>
  <c r="B100" i="5"/>
  <c r="C100" i="5"/>
  <c r="T100" i="5"/>
  <c r="O100" i="5" s="1"/>
  <c r="A101" i="5"/>
  <c r="B101" i="5"/>
  <c r="C101" i="5"/>
  <c r="S101" i="5" s="1"/>
  <c r="J101" i="5" s="1"/>
  <c r="W101" i="5" s="1"/>
  <c r="T101" i="5"/>
  <c r="O101" i="5" s="1"/>
  <c r="X101" i="5" s="1"/>
  <c r="A102" i="5"/>
  <c r="F102" i="5" s="1"/>
  <c r="B102" i="5"/>
  <c r="C102" i="5"/>
  <c r="T102" i="5"/>
  <c r="O102" i="5" s="1"/>
  <c r="A103" i="5"/>
  <c r="B103" i="5"/>
  <c r="C103" i="5"/>
  <c r="T103" i="5"/>
  <c r="O103" i="5" s="1"/>
  <c r="A104" i="5"/>
  <c r="F104" i="5" s="1"/>
  <c r="B104" i="5"/>
  <c r="C104" i="5"/>
  <c r="T104" i="5"/>
  <c r="O104" i="5" s="1"/>
  <c r="A105" i="5"/>
  <c r="F105" i="5" s="1"/>
  <c r="B105" i="5"/>
  <c r="C105" i="5"/>
  <c r="S105" i="5" s="1"/>
  <c r="J105" i="5" s="1"/>
  <c r="T105" i="5"/>
  <c r="O105" i="5" s="1"/>
  <c r="X105" i="5" s="1"/>
  <c r="A106" i="5"/>
  <c r="F106" i="5" s="1"/>
  <c r="B106" i="5"/>
  <c r="C106" i="5"/>
  <c r="T106" i="5"/>
  <c r="O106" i="5" s="1"/>
  <c r="X106" i="5" s="1"/>
  <c r="A107" i="5"/>
  <c r="K107" i="5" s="1"/>
  <c r="B107" i="5"/>
  <c r="C107" i="5"/>
  <c r="T107" i="5"/>
  <c r="O107" i="5" s="1"/>
  <c r="A108" i="5"/>
  <c r="F108" i="5" s="1"/>
  <c r="B108" i="5"/>
  <c r="C108" i="5"/>
  <c r="T108" i="5"/>
  <c r="O108" i="5" s="1"/>
  <c r="A109" i="5"/>
  <c r="B109" i="5"/>
  <c r="C109" i="5"/>
  <c r="S109" i="5" s="1"/>
  <c r="J109" i="5" s="1"/>
  <c r="T109" i="5"/>
  <c r="O109" i="5" s="1"/>
  <c r="A110" i="5"/>
  <c r="F110" i="5" s="1"/>
  <c r="B110" i="5"/>
  <c r="C110" i="5"/>
  <c r="T110" i="5"/>
  <c r="O110" i="5" s="1"/>
  <c r="X110" i="5" s="1"/>
  <c r="A111" i="5"/>
  <c r="B111" i="5"/>
  <c r="C111" i="5"/>
  <c r="T111" i="5"/>
  <c r="O111" i="5" s="1"/>
  <c r="Z111" i="5" s="1"/>
  <c r="A112" i="5"/>
  <c r="B112" i="5"/>
  <c r="C112" i="5"/>
  <c r="T112" i="5"/>
  <c r="O112" i="5" s="1"/>
  <c r="A113" i="5"/>
  <c r="K113" i="5" s="1"/>
  <c r="B113" i="5"/>
  <c r="C113" i="5"/>
  <c r="S113" i="5" s="1"/>
  <c r="J113" i="5" s="1"/>
  <c r="T113" i="5"/>
  <c r="O113" i="5" s="1"/>
  <c r="A114" i="5"/>
  <c r="B114" i="5"/>
  <c r="C114" i="5"/>
  <c r="T114" i="5"/>
  <c r="O114" i="5" s="1"/>
  <c r="A115" i="5"/>
  <c r="F115" i="5" s="1"/>
  <c r="B115" i="5"/>
  <c r="C115" i="5"/>
  <c r="T115" i="5"/>
  <c r="O115" i="5" s="1"/>
  <c r="X115" i="5" s="1"/>
  <c r="A116" i="5"/>
  <c r="F116" i="5" s="1"/>
  <c r="B116" i="5"/>
  <c r="C116" i="5"/>
  <c r="R116" i="5" s="1"/>
  <c r="T116" i="5"/>
  <c r="O116" i="5" s="1"/>
  <c r="A117" i="5"/>
  <c r="F117" i="5" s="1"/>
  <c r="B117" i="5"/>
  <c r="C117" i="5"/>
  <c r="T117" i="5"/>
  <c r="O117" i="5" s="1"/>
  <c r="A118" i="5"/>
  <c r="K118" i="5" s="1"/>
  <c r="B118" i="5"/>
  <c r="C118" i="5"/>
  <c r="T118" i="5"/>
  <c r="O118" i="5" s="1"/>
  <c r="A119" i="5"/>
  <c r="F119" i="5" s="1"/>
  <c r="B119" i="5"/>
  <c r="C119" i="5"/>
  <c r="T119" i="5"/>
  <c r="O119" i="5" s="1"/>
  <c r="A120" i="5"/>
  <c r="F120" i="5" s="1"/>
  <c r="B120" i="5"/>
  <c r="C120" i="5"/>
  <c r="T120" i="5"/>
  <c r="O120" i="5" s="1"/>
  <c r="X120" i="5" s="1"/>
  <c r="A121" i="5"/>
  <c r="F121" i="5" s="1"/>
  <c r="B121" i="5"/>
  <c r="C121" i="5"/>
  <c r="T121" i="5"/>
  <c r="O121" i="5" s="1"/>
  <c r="Z121" i="5" s="1"/>
  <c r="A122" i="5"/>
  <c r="B122" i="5"/>
  <c r="C122" i="5"/>
  <c r="R122" i="5" s="1"/>
  <c r="T122" i="5"/>
  <c r="O122" i="5" s="1"/>
  <c r="A123" i="5"/>
  <c r="F123" i="5" s="1"/>
  <c r="B123" i="5"/>
  <c r="C123" i="5"/>
  <c r="T123" i="5"/>
  <c r="O123" i="5" s="1"/>
  <c r="Z123" i="5" s="1"/>
  <c r="A124" i="5"/>
  <c r="K124" i="5" s="1"/>
  <c r="B124" i="5"/>
  <c r="C124" i="5"/>
  <c r="T124" i="5"/>
  <c r="O124" i="5" s="1"/>
  <c r="Z124" i="5" s="1"/>
  <c r="A125" i="5"/>
  <c r="K125" i="5" s="1"/>
  <c r="B125" i="5"/>
  <c r="C125" i="5"/>
  <c r="T125" i="5"/>
  <c r="O125" i="5" s="1"/>
  <c r="A126" i="5"/>
  <c r="K126" i="5" s="1"/>
  <c r="B126" i="5"/>
  <c r="C126" i="5"/>
  <c r="T126" i="5"/>
  <c r="O126" i="5" s="1"/>
  <c r="X126" i="5" s="1"/>
  <c r="A127" i="5"/>
  <c r="B127" i="5"/>
  <c r="C127" i="5"/>
  <c r="R127" i="5" s="1"/>
  <c r="T127" i="5"/>
  <c r="O127" i="5" s="1"/>
  <c r="A128" i="5"/>
  <c r="B128" i="5"/>
  <c r="C128" i="5"/>
  <c r="S128" i="5" s="1"/>
  <c r="J128" i="5" s="1"/>
  <c r="T128" i="5"/>
  <c r="O128" i="5" s="1"/>
  <c r="A129" i="5"/>
  <c r="B129" i="5"/>
  <c r="C129" i="5"/>
  <c r="Q129" i="5" s="1"/>
  <c r="T129" i="5"/>
  <c r="O129" i="5" s="1"/>
  <c r="A130" i="5"/>
  <c r="B130" i="5"/>
  <c r="C130" i="5"/>
  <c r="T130" i="5"/>
  <c r="O130" i="5" s="1"/>
  <c r="Y130" i="5" s="1"/>
  <c r="A131" i="5"/>
  <c r="F131" i="5" s="1"/>
  <c r="B131" i="5"/>
  <c r="C131" i="5"/>
  <c r="R131" i="5" s="1"/>
  <c r="T131" i="5"/>
  <c r="O131" i="5" s="1"/>
  <c r="A132" i="5"/>
  <c r="B132" i="5"/>
  <c r="C132" i="5"/>
  <c r="S132" i="5" s="1"/>
  <c r="J132" i="5" s="1"/>
  <c r="W132" i="5" s="1"/>
  <c r="T132" i="5"/>
  <c r="O132" i="5" s="1"/>
  <c r="X132" i="5" s="1"/>
  <c r="A133" i="5"/>
  <c r="B133" i="5"/>
  <c r="C133" i="5"/>
  <c r="T133" i="5"/>
  <c r="O133" i="5" s="1"/>
  <c r="X133" i="5" s="1"/>
  <c r="A134" i="5"/>
  <c r="B134" i="5"/>
  <c r="C134" i="5"/>
  <c r="T134" i="5"/>
  <c r="O134" i="5" s="1"/>
  <c r="A135" i="5"/>
  <c r="F135" i="5" s="1"/>
  <c r="B135" i="5"/>
  <c r="C135" i="5"/>
  <c r="R135" i="5" s="1"/>
  <c r="T135" i="5"/>
  <c r="O135" i="5" s="1"/>
  <c r="Z135" i="5" s="1"/>
  <c r="A136" i="5"/>
  <c r="F136" i="5" s="1"/>
  <c r="B136" i="5"/>
  <c r="C136" i="5"/>
  <c r="S136" i="5" s="1"/>
  <c r="J136" i="5" s="1"/>
  <c r="T136" i="5"/>
  <c r="O136" i="5" s="1"/>
  <c r="X136" i="5" s="1"/>
  <c r="A137" i="5"/>
  <c r="K137" i="5" s="1"/>
  <c r="B137" i="5"/>
  <c r="C137" i="5"/>
  <c r="T137" i="5"/>
  <c r="O137" i="5" s="1"/>
  <c r="X137" i="5" s="1"/>
  <c r="A138" i="5"/>
  <c r="B138" i="5"/>
  <c r="C138" i="5"/>
  <c r="Q138" i="5" s="1"/>
  <c r="T138" i="5"/>
  <c r="O138" i="5" s="1"/>
  <c r="A139" i="5"/>
  <c r="F139" i="5" s="1"/>
  <c r="B139" i="5"/>
  <c r="C139" i="5"/>
  <c r="T139" i="5"/>
  <c r="O139" i="5" s="1"/>
  <c r="A140" i="5"/>
  <c r="F140" i="5" s="1"/>
  <c r="B140" i="5"/>
  <c r="C140" i="5"/>
  <c r="T140" i="5"/>
  <c r="O140" i="5" s="1"/>
  <c r="A141" i="5"/>
  <c r="K141" i="5" s="1"/>
  <c r="B141" i="5"/>
  <c r="C141" i="5"/>
  <c r="T141" i="5"/>
  <c r="O141" i="5" s="1"/>
  <c r="A142" i="5"/>
  <c r="F142" i="5" s="1"/>
  <c r="B142" i="5"/>
  <c r="C142" i="5"/>
  <c r="Q142" i="5" s="1"/>
  <c r="T142" i="5"/>
  <c r="O142" i="5" s="1"/>
  <c r="Y142" i="5" s="1"/>
  <c r="A143" i="5"/>
  <c r="K143" i="5" s="1"/>
  <c r="B143" i="5"/>
  <c r="C143" i="5"/>
  <c r="R143" i="5" s="1"/>
  <c r="T143" i="5"/>
  <c r="O143" i="5" s="1"/>
  <c r="A144" i="5"/>
  <c r="F144" i="5" s="1"/>
  <c r="B144" i="5"/>
  <c r="C144" i="5"/>
  <c r="S144" i="5" s="1"/>
  <c r="J144" i="5" s="1"/>
  <c r="T144" i="5"/>
  <c r="O144" i="5" s="1"/>
  <c r="X144" i="5" s="1"/>
  <c r="A145" i="5"/>
  <c r="F145" i="5" s="1"/>
  <c r="B145" i="5"/>
  <c r="C145" i="5"/>
  <c r="S145" i="5" s="1"/>
  <c r="J145" i="5" s="1"/>
  <c r="V145" i="5" s="1"/>
  <c r="T145" i="5"/>
  <c r="O145" i="5" s="1"/>
  <c r="A146" i="5"/>
  <c r="B146" i="5"/>
  <c r="C146" i="5"/>
  <c r="Q146" i="5" s="1"/>
  <c r="T146" i="5"/>
  <c r="O146" i="5" s="1"/>
  <c r="Z146" i="5" s="1"/>
  <c r="A147" i="5"/>
  <c r="K147" i="5" s="1"/>
  <c r="B147" i="5"/>
  <c r="C147" i="5"/>
  <c r="R147" i="5" s="1"/>
  <c r="T147" i="5"/>
  <c r="O147" i="5" s="1"/>
  <c r="A148" i="5"/>
  <c r="B148" i="5"/>
  <c r="C148" i="5"/>
  <c r="R148" i="5" s="1"/>
  <c r="T148" i="5"/>
  <c r="O148" i="5" s="1"/>
  <c r="A149" i="5"/>
  <c r="F149" i="5" s="1"/>
  <c r="B149" i="5"/>
  <c r="C149" i="5"/>
  <c r="R149" i="5" s="1"/>
  <c r="T149" i="5"/>
  <c r="O149" i="5" s="1"/>
  <c r="A150" i="5"/>
  <c r="K150" i="5" s="1"/>
  <c r="B150" i="5"/>
  <c r="C150" i="5"/>
  <c r="S150" i="5" s="1"/>
  <c r="J150" i="5" s="1"/>
  <c r="W150" i="5" s="1"/>
  <c r="T150" i="5"/>
  <c r="A151" i="5"/>
  <c r="B151" i="5"/>
  <c r="C151" i="5"/>
  <c r="S151" i="5" s="1"/>
  <c r="J151" i="5" s="1"/>
  <c r="T151" i="5"/>
  <c r="A152" i="5"/>
  <c r="F152" i="5" s="1"/>
  <c r="B152" i="5"/>
  <c r="C152" i="5"/>
  <c r="Q152" i="5" s="1"/>
  <c r="T152" i="5"/>
  <c r="O152" i="5" s="1"/>
  <c r="A153" i="5"/>
  <c r="K153" i="5" s="1"/>
  <c r="B153" i="5"/>
  <c r="C153" i="5"/>
  <c r="R153" i="5" s="1"/>
  <c r="T153" i="5"/>
  <c r="O153" i="5" s="1"/>
  <c r="Y153" i="5" s="1"/>
  <c r="A154" i="5"/>
  <c r="K154" i="5" s="1"/>
  <c r="B154" i="5"/>
  <c r="C154" i="5"/>
  <c r="Q154" i="5" s="1"/>
  <c r="T154" i="5"/>
  <c r="O154" i="5" s="1"/>
  <c r="Y154" i="5" s="1"/>
  <c r="A155" i="5"/>
  <c r="F155" i="5" s="1"/>
  <c r="B155" i="5"/>
  <c r="C155" i="5"/>
  <c r="S155" i="5" s="1"/>
  <c r="J155" i="5" s="1"/>
  <c r="T155" i="5"/>
  <c r="O155" i="5" s="1"/>
  <c r="A156" i="5"/>
  <c r="B156" i="5"/>
  <c r="C156" i="5"/>
  <c r="T156" i="5"/>
  <c r="O156" i="5" s="1"/>
  <c r="X156" i="5" s="1"/>
  <c r="A157" i="5"/>
  <c r="F157" i="5" s="1"/>
  <c r="B157" i="5"/>
  <c r="C157" i="5"/>
  <c r="R157" i="5" s="1"/>
  <c r="T157" i="5"/>
  <c r="O157" i="5" s="1"/>
  <c r="Y157" i="5" s="1"/>
  <c r="A158" i="5"/>
  <c r="B158" i="5"/>
  <c r="C158" i="5"/>
  <c r="Q158" i="5" s="1"/>
  <c r="T158" i="5"/>
  <c r="O158" i="5" s="1"/>
  <c r="A159" i="5"/>
  <c r="F159" i="5" s="1"/>
  <c r="B159" i="5"/>
  <c r="C159" i="5"/>
  <c r="S159" i="5" s="1"/>
  <c r="J159" i="5" s="1"/>
  <c r="T159" i="5"/>
  <c r="O159" i="5" s="1"/>
  <c r="A160" i="5"/>
  <c r="B160" i="5"/>
  <c r="C160" i="5"/>
  <c r="S160" i="5" s="1"/>
  <c r="J160" i="5" s="1"/>
  <c r="T160" i="5"/>
  <c r="O160" i="5" s="1"/>
  <c r="X160" i="5" s="1"/>
  <c r="A161" i="5"/>
  <c r="F161" i="5" s="1"/>
  <c r="B161" i="5"/>
  <c r="C161" i="5"/>
  <c r="T161" i="5"/>
  <c r="O161" i="5" s="1"/>
  <c r="A162" i="5"/>
  <c r="K162" i="5" s="1"/>
  <c r="B162" i="5"/>
  <c r="C162" i="5"/>
  <c r="Q162" i="5" s="1"/>
  <c r="T162" i="5"/>
  <c r="O162" i="5" s="1"/>
  <c r="Y162" i="5" s="1"/>
  <c r="A163" i="5"/>
  <c r="F163" i="5" s="1"/>
  <c r="B163" i="5"/>
  <c r="C163" i="5"/>
  <c r="S163" i="5" s="1"/>
  <c r="J163" i="5" s="1"/>
  <c r="T163" i="5"/>
  <c r="O163" i="5" s="1"/>
  <c r="A164" i="5"/>
  <c r="B164" i="5"/>
  <c r="C164" i="5"/>
  <c r="S164" i="5" s="1"/>
  <c r="J164" i="5" s="1"/>
  <c r="T164" i="5"/>
  <c r="O164" i="5" s="1"/>
  <c r="X164" i="5" s="1"/>
  <c r="A165" i="5"/>
  <c r="F165" i="5" s="1"/>
  <c r="B165" i="5"/>
  <c r="C165" i="5"/>
  <c r="R165" i="5" s="1"/>
  <c r="T165" i="5"/>
  <c r="O165" i="5" s="1"/>
  <c r="A166" i="5"/>
  <c r="K166" i="5" s="1"/>
  <c r="B166" i="5"/>
  <c r="C166" i="5"/>
  <c r="Q166" i="5" s="1"/>
  <c r="T166" i="5"/>
  <c r="O166" i="5" s="1"/>
  <c r="A167" i="5"/>
  <c r="F167" i="5" s="1"/>
  <c r="B167" i="5"/>
  <c r="C167" i="5"/>
  <c r="T167" i="5"/>
  <c r="O167" i="5" s="1"/>
  <c r="A168" i="5"/>
  <c r="B168" i="5"/>
  <c r="C168" i="5"/>
  <c r="Q168" i="5" s="1"/>
  <c r="T168" i="5"/>
  <c r="O168" i="5" s="1"/>
  <c r="X168" i="5" s="1"/>
  <c r="A169" i="5"/>
  <c r="F169" i="5" s="1"/>
  <c r="B169" i="5"/>
  <c r="C169" i="5"/>
  <c r="R169" i="5" s="1"/>
  <c r="T169" i="5"/>
  <c r="O169" i="5" s="1"/>
  <c r="A170" i="5"/>
  <c r="K170" i="5" s="1"/>
  <c r="B170" i="5"/>
  <c r="C170" i="5"/>
  <c r="T170" i="5"/>
  <c r="O170" i="5" s="1"/>
  <c r="Y170" i="5" s="1"/>
  <c r="A171" i="5"/>
  <c r="F171" i="5" s="1"/>
  <c r="B171" i="5"/>
  <c r="C171" i="5"/>
  <c r="S171" i="5" s="1"/>
  <c r="J171" i="5" s="1"/>
  <c r="T171" i="5"/>
  <c r="O171" i="5" s="1"/>
  <c r="A172" i="5"/>
  <c r="B172" i="5"/>
  <c r="C172" i="5"/>
  <c r="T172" i="5"/>
  <c r="O172" i="5" s="1"/>
  <c r="X172" i="5" s="1"/>
  <c r="A173" i="5"/>
  <c r="F173" i="5" s="1"/>
  <c r="B173" i="5"/>
  <c r="C173" i="5"/>
  <c r="R173" i="5" s="1"/>
  <c r="T173" i="5"/>
  <c r="O173" i="5" s="1"/>
  <c r="Y173" i="5" s="1"/>
  <c r="A174" i="5"/>
  <c r="K174" i="5" s="1"/>
  <c r="B174" i="5"/>
  <c r="C174" i="5"/>
  <c r="Q174" i="5" s="1"/>
  <c r="T174" i="5"/>
  <c r="O174" i="5" s="1"/>
  <c r="A175" i="5"/>
  <c r="F175" i="5" s="1"/>
  <c r="B175" i="5"/>
  <c r="C175" i="5"/>
  <c r="S175" i="5" s="1"/>
  <c r="J175" i="5" s="1"/>
  <c r="T175" i="5"/>
  <c r="O175" i="5" s="1"/>
  <c r="A176" i="5"/>
  <c r="B176" i="5"/>
  <c r="C176" i="5"/>
  <c r="S176" i="5" s="1"/>
  <c r="J176" i="5" s="1"/>
  <c r="T176" i="5"/>
  <c r="O176" i="5" s="1"/>
  <c r="X176" i="5" s="1"/>
  <c r="A177" i="5"/>
  <c r="B177" i="5"/>
  <c r="C177" i="5"/>
  <c r="T177" i="5"/>
  <c r="O177" i="5" s="1"/>
  <c r="A178" i="5"/>
  <c r="K178" i="5" s="1"/>
  <c r="B178" i="5"/>
  <c r="C178" i="5"/>
  <c r="Q178" i="5" s="1"/>
  <c r="T178" i="5"/>
  <c r="O178" i="5" s="1"/>
  <c r="Y178" i="5" s="1"/>
  <c r="A179" i="5"/>
  <c r="F179" i="5" s="1"/>
  <c r="B179" i="5"/>
  <c r="C179" i="5"/>
  <c r="S179" i="5" s="1"/>
  <c r="J179" i="5" s="1"/>
  <c r="T179" i="5"/>
  <c r="O179" i="5" s="1"/>
  <c r="A180" i="5"/>
  <c r="B180" i="5"/>
  <c r="C180" i="5"/>
  <c r="S180" i="5" s="1"/>
  <c r="J180" i="5" s="1"/>
  <c r="T180" i="5"/>
  <c r="O180" i="5" s="1"/>
  <c r="X180" i="5" s="1"/>
  <c r="A181" i="5"/>
  <c r="F181" i="5" s="1"/>
  <c r="B181" i="5"/>
  <c r="C181" i="5"/>
  <c r="R181" i="5" s="1"/>
  <c r="T181" i="5"/>
  <c r="O181" i="5" s="1"/>
  <c r="A182" i="5"/>
  <c r="B182" i="5"/>
  <c r="C182" i="5"/>
  <c r="Q182" i="5" s="1"/>
  <c r="T182" i="5"/>
  <c r="O182" i="5" s="1"/>
  <c r="Y182" i="5" s="1"/>
  <c r="A183" i="5"/>
  <c r="F183" i="5" s="1"/>
  <c r="B183" i="5"/>
  <c r="C183" i="5"/>
  <c r="T183" i="5"/>
  <c r="O183" i="5" s="1"/>
  <c r="A184" i="5"/>
  <c r="B184" i="5"/>
  <c r="C184" i="5"/>
  <c r="S184" i="5" s="1"/>
  <c r="J184" i="5" s="1"/>
  <c r="T184" i="5"/>
  <c r="O184" i="5" s="1"/>
  <c r="X184" i="5" s="1"/>
  <c r="A185" i="5"/>
  <c r="F185" i="5" s="1"/>
  <c r="B185" i="5"/>
  <c r="C185" i="5"/>
  <c r="R185" i="5" s="1"/>
  <c r="T185" i="5"/>
  <c r="O185" i="5" s="1"/>
  <c r="A186" i="5"/>
  <c r="K186" i="5" s="1"/>
  <c r="B186" i="5"/>
  <c r="C186" i="5"/>
  <c r="T186" i="5"/>
  <c r="O186" i="5" s="1"/>
  <c r="Y186" i="5" s="1"/>
  <c r="A187" i="5"/>
  <c r="F187" i="5" s="1"/>
  <c r="B187" i="5"/>
  <c r="C187" i="5"/>
  <c r="S187" i="5" s="1"/>
  <c r="J187" i="5" s="1"/>
  <c r="T187" i="5"/>
  <c r="O187" i="5" s="1"/>
  <c r="A188" i="5"/>
  <c r="B188" i="5"/>
  <c r="C188" i="5"/>
  <c r="S188" i="5" s="1"/>
  <c r="J188" i="5" s="1"/>
  <c r="V188" i="5" s="1"/>
  <c r="T188" i="5"/>
  <c r="O188" i="5" s="1"/>
  <c r="X188" i="5" s="1"/>
  <c r="A189" i="5"/>
  <c r="F189" i="5" s="1"/>
  <c r="B189" i="5"/>
  <c r="C189" i="5"/>
  <c r="R189" i="5" s="1"/>
  <c r="T189" i="5"/>
  <c r="O189" i="5" s="1"/>
  <c r="Y189" i="5" s="1"/>
  <c r="A190" i="5"/>
  <c r="K190" i="5" s="1"/>
  <c r="B190" i="5"/>
  <c r="C190" i="5"/>
  <c r="T190" i="5"/>
  <c r="O190" i="5" s="1"/>
  <c r="A191" i="5"/>
  <c r="F191" i="5" s="1"/>
  <c r="B191" i="5"/>
  <c r="C191" i="5"/>
  <c r="S191" i="5" s="1"/>
  <c r="J191" i="5" s="1"/>
  <c r="T191" i="5"/>
  <c r="O191" i="5" s="1"/>
  <c r="A192" i="5"/>
  <c r="B192" i="5"/>
  <c r="C192" i="5"/>
  <c r="Q192" i="5" s="1"/>
  <c r="T192" i="5"/>
  <c r="O192" i="5" s="1"/>
  <c r="X192" i="5" s="1"/>
  <c r="A193" i="5"/>
  <c r="F193" i="5" s="1"/>
  <c r="B193" i="5"/>
  <c r="C193" i="5"/>
  <c r="T193" i="5"/>
  <c r="O193" i="5" s="1"/>
  <c r="A194" i="5"/>
  <c r="K194" i="5" s="1"/>
  <c r="B194" i="5"/>
  <c r="C194" i="5"/>
  <c r="Q194" i="5" s="1"/>
  <c r="T194" i="5"/>
  <c r="O194" i="5" s="1"/>
  <c r="Y194" i="5" s="1"/>
  <c r="A195" i="5"/>
  <c r="F195" i="5" s="1"/>
  <c r="B195" i="5"/>
  <c r="C195" i="5"/>
  <c r="S195" i="5" s="1"/>
  <c r="J195" i="5" s="1"/>
  <c r="T195" i="5"/>
  <c r="O195" i="5" s="1"/>
  <c r="Y195" i="5" s="1"/>
  <c r="A196" i="5"/>
  <c r="B196" i="5"/>
  <c r="C196" i="5"/>
  <c r="S196" i="5" s="1"/>
  <c r="J196" i="5" s="1"/>
  <c r="T196" i="5"/>
  <c r="O196" i="5" s="1"/>
  <c r="A197" i="5"/>
  <c r="B197" i="5"/>
  <c r="C197" i="5"/>
  <c r="R197" i="5" s="1"/>
  <c r="T197" i="5"/>
  <c r="O197" i="5" s="1"/>
  <c r="Y197" i="5" s="1"/>
  <c r="A198" i="5"/>
  <c r="K198" i="5" s="1"/>
  <c r="B198" i="5"/>
  <c r="C198" i="5"/>
  <c r="T198" i="5"/>
  <c r="O198" i="5" s="1"/>
  <c r="A199" i="5"/>
  <c r="B199" i="5"/>
  <c r="C199" i="5"/>
  <c r="S199" i="5" s="1"/>
  <c r="J199" i="5" s="1"/>
  <c r="T199" i="5"/>
  <c r="O199" i="5" s="1"/>
  <c r="A200" i="5"/>
  <c r="B200" i="5"/>
  <c r="C200" i="5"/>
  <c r="S200" i="5" s="1"/>
  <c r="J200" i="5" s="1"/>
  <c r="T200" i="5"/>
  <c r="O200" i="5" s="1"/>
  <c r="A201" i="5"/>
  <c r="F201" i="5" s="1"/>
  <c r="B201" i="5"/>
  <c r="C201" i="5"/>
  <c r="R201" i="5" s="1"/>
  <c r="T201" i="5"/>
  <c r="O201" i="5" s="1"/>
  <c r="Y201" i="5" s="1"/>
  <c r="A202" i="5"/>
  <c r="K202" i="5" s="1"/>
  <c r="B202" i="5"/>
  <c r="C202" i="5"/>
  <c r="T202" i="5"/>
  <c r="O202" i="5" s="1"/>
  <c r="A203" i="5"/>
  <c r="B203" i="5"/>
  <c r="Q203" i="5"/>
  <c r="T203" i="5"/>
  <c r="O203" i="5" s="1"/>
  <c r="A204" i="5"/>
  <c r="B204" i="5"/>
  <c r="C204" i="5"/>
  <c r="S204" i="5" s="1"/>
  <c r="J204" i="5" s="1"/>
  <c r="T204" i="5"/>
  <c r="O204" i="5" s="1"/>
  <c r="A205" i="5"/>
  <c r="B205" i="5"/>
  <c r="C205" i="5"/>
  <c r="R205" i="5" s="1"/>
  <c r="T205" i="5"/>
  <c r="O205" i="5" s="1"/>
  <c r="Y205" i="5" s="1"/>
  <c r="A206" i="5"/>
  <c r="K206" i="5" s="1"/>
  <c r="B206" i="5"/>
  <c r="C206" i="5"/>
  <c r="T206" i="5"/>
  <c r="O206" i="5" s="1"/>
  <c r="A207" i="5"/>
  <c r="B207" i="5"/>
  <c r="C207" i="5"/>
  <c r="S207" i="5" s="1"/>
  <c r="J207" i="5" s="1"/>
  <c r="T207" i="5"/>
  <c r="O207" i="5" s="1"/>
  <c r="A208" i="5"/>
  <c r="B208" i="5"/>
  <c r="C208" i="5"/>
  <c r="S208" i="5" s="1"/>
  <c r="J208" i="5" s="1"/>
  <c r="T208" i="5"/>
  <c r="O208" i="5" s="1"/>
  <c r="A209" i="5"/>
  <c r="F209" i="5" s="1"/>
  <c r="B209" i="5"/>
  <c r="C209" i="5"/>
  <c r="R209" i="5" s="1"/>
  <c r="T209" i="5"/>
  <c r="O209" i="5" s="1"/>
  <c r="Y209" i="5" s="1"/>
  <c r="A210" i="5"/>
  <c r="K210" i="5" s="1"/>
  <c r="B210" i="5"/>
  <c r="C210" i="5"/>
  <c r="T210" i="5"/>
  <c r="O210" i="5" s="1"/>
  <c r="B211" i="5"/>
  <c r="C211" i="5"/>
  <c r="Q211" i="5" s="1"/>
  <c r="T211" i="5"/>
  <c r="O211" i="5" s="1"/>
  <c r="A13" i="6"/>
  <c r="Z13" i="6" s="1"/>
  <c r="J13" i="6" s="1"/>
  <c r="B13" i="6"/>
  <c r="C13" i="6"/>
  <c r="E13" i="6"/>
  <c r="F13" i="6"/>
  <c r="G13" i="6"/>
  <c r="H13" i="6"/>
  <c r="I13" i="6"/>
  <c r="L13" i="6"/>
  <c r="AK13" i="6"/>
  <c r="AT13" i="6"/>
  <c r="A14" i="6"/>
  <c r="B14" i="6"/>
  <c r="C14" i="6"/>
  <c r="E14" i="6"/>
  <c r="AM14" i="6" s="1"/>
  <c r="F14" i="6"/>
  <c r="G14" i="6"/>
  <c r="H14" i="6"/>
  <c r="I14" i="6"/>
  <c r="L14" i="6"/>
  <c r="X14" i="6"/>
  <c r="AK14" i="6"/>
  <c r="AT14" i="6"/>
  <c r="A15" i="6"/>
  <c r="B15" i="6"/>
  <c r="C15" i="6"/>
  <c r="E15" i="6"/>
  <c r="F15" i="6"/>
  <c r="G15" i="6"/>
  <c r="H15" i="6"/>
  <c r="I15" i="6"/>
  <c r="L15" i="6"/>
  <c r="X15" i="6"/>
  <c r="AK15" i="6"/>
  <c r="AT15" i="6"/>
  <c r="A16" i="6"/>
  <c r="B16" i="6"/>
  <c r="C16" i="6"/>
  <c r="E16" i="6"/>
  <c r="F16" i="6"/>
  <c r="G16" i="6"/>
  <c r="H16" i="6"/>
  <c r="I16" i="6"/>
  <c r="L16" i="6"/>
  <c r="X16" i="6"/>
  <c r="AK16" i="6"/>
  <c r="AT16" i="6"/>
  <c r="A17" i="6"/>
  <c r="B17" i="6"/>
  <c r="C17" i="6"/>
  <c r="E17" i="6"/>
  <c r="AM17" i="6" s="1"/>
  <c r="F17" i="6"/>
  <c r="G17" i="6"/>
  <c r="H17" i="6"/>
  <c r="I17" i="6"/>
  <c r="L17" i="6"/>
  <c r="X17" i="6"/>
  <c r="AK17" i="6"/>
  <c r="AT17" i="6"/>
  <c r="A18" i="6"/>
  <c r="B18" i="6"/>
  <c r="C18" i="6"/>
  <c r="E18" i="6"/>
  <c r="F18" i="6"/>
  <c r="G18" i="6"/>
  <c r="H18" i="6"/>
  <c r="I18" i="6"/>
  <c r="L18" i="6"/>
  <c r="X18" i="6"/>
  <c r="AK18" i="6"/>
  <c r="AT18" i="6"/>
  <c r="A19" i="6"/>
  <c r="B19" i="6"/>
  <c r="C19" i="6"/>
  <c r="E19" i="6"/>
  <c r="F19" i="6"/>
  <c r="G19" i="6"/>
  <c r="H19" i="6"/>
  <c r="I19" i="6"/>
  <c r="L19" i="6"/>
  <c r="X19" i="6"/>
  <c r="AK19" i="6"/>
  <c r="AT19" i="6"/>
  <c r="A20" i="6"/>
  <c r="B20" i="6"/>
  <c r="C20" i="6"/>
  <c r="E20" i="6"/>
  <c r="F20" i="6"/>
  <c r="G20" i="6"/>
  <c r="H20" i="6"/>
  <c r="I20" i="6"/>
  <c r="L20" i="6"/>
  <c r="X20" i="6"/>
  <c r="AK20" i="6"/>
  <c r="AM20" i="6"/>
  <c r="AT20" i="6"/>
  <c r="A21" i="6"/>
  <c r="Z21" i="6" s="1"/>
  <c r="J21" i="6" s="1"/>
  <c r="B21" i="6"/>
  <c r="C21" i="6"/>
  <c r="E21" i="6"/>
  <c r="AS21" i="6" s="1"/>
  <c r="F21" i="6"/>
  <c r="G21" i="6"/>
  <c r="H21" i="6"/>
  <c r="I21" i="6"/>
  <c r="L21" i="6"/>
  <c r="X21" i="6"/>
  <c r="AK21" i="6"/>
  <c r="AT21" i="6"/>
  <c r="A22" i="6"/>
  <c r="B22" i="6"/>
  <c r="C22" i="6"/>
  <c r="E22" i="6"/>
  <c r="F22" i="6"/>
  <c r="G22" i="6"/>
  <c r="H22" i="6"/>
  <c r="I22" i="6"/>
  <c r="L22" i="6"/>
  <c r="X22" i="6"/>
  <c r="AK22" i="6"/>
  <c r="AM22" i="6"/>
  <c r="AT22" i="6"/>
  <c r="A23" i="6"/>
  <c r="Z23" i="6" s="1"/>
  <c r="J23" i="6" s="1"/>
  <c r="B23" i="6"/>
  <c r="C23" i="6"/>
  <c r="E23" i="6"/>
  <c r="AO23" i="6" s="1"/>
  <c r="F23" i="6"/>
  <c r="G23" i="6"/>
  <c r="H23" i="6"/>
  <c r="I23" i="6"/>
  <c r="L23" i="6"/>
  <c r="X23" i="6"/>
  <c r="AK23" i="6"/>
  <c r="AT23" i="6"/>
  <c r="A24" i="6"/>
  <c r="Z24" i="6" s="1"/>
  <c r="J24" i="6" s="1"/>
  <c r="B24" i="6"/>
  <c r="C24" i="6"/>
  <c r="E24" i="6"/>
  <c r="F24" i="6"/>
  <c r="G24" i="6"/>
  <c r="H24" i="6"/>
  <c r="I24" i="6"/>
  <c r="L24" i="6"/>
  <c r="X24" i="6"/>
  <c r="AK24" i="6"/>
  <c r="AT24" i="6"/>
  <c r="A25" i="6"/>
  <c r="B25" i="6"/>
  <c r="C25" i="6"/>
  <c r="E25" i="6"/>
  <c r="AM25" i="6" s="1"/>
  <c r="F25" i="6"/>
  <c r="G25" i="6"/>
  <c r="H25" i="6"/>
  <c r="I25" i="6"/>
  <c r="L25" i="6"/>
  <c r="X25" i="6"/>
  <c r="AK25" i="6"/>
  <c r="AT25" i="6"/>
  <c r="A26" i="6"/>
  <c r="B26" i="6"/>
  <c r="C26" i="6"/>
  <c r="E26" i="6"/>
  <c r="F26" i="6"/>
  <c r="G26" i="6"/>
  <c r="H26" i="6"/>
  <c r="I26" i="6"/>
  <c r="L26" i="6"/>
  <c r="X26" i="6"/>
  <c r="AK26" i="6"/>
  <c r="AT26" i="6"/>
  <c r="A27" i="6"/>
  <c r="Y27" i="6" s="1"/>
  <c r="B27" i="6"/>
  <c r="C27" i="6"/>
  <c r="E27" i="6"/>
  <c r="F27" i="6"/>
  <c r="G27" i="6"/>
  <c r="H27" i="6"/>
  <c r="I27" i="6"/>
  <c r="L27" i="6"/>
  <c r="X27" i="6"/>
  <c r="AK27" i="6"/>
  <c r="AT27" i="6"/>
  <c r="A28" i="6"/>
  <c r="B28" i="6"/>
  <c r="C28" i="6"/>
  <c r="E28" i="6"/>
  <c r="F28" i="6"/>
  <c r="G28" i="6"/>
  <c r="H28" i="6"/>
  <c r="I28" i="6"/>
  <c r="L28" i="6"/>
  <c r="X28" i="6"/>
  <c r="AK28" i="6"/>
  <c r="AT28" i="6"/>
  <c r="A29" i="6"/>
  <c r="B29" i="6"/>
  <c r="C29" i="6"/>
  <c r="E29" i="6"/>
  <c r="AM29" i="6" s="1"/>
  <c r="F29" i="6"/>
  <c r="G29" i="6"/>
  <c r="H29" i="6"/>
  <c r="I29" i="6"/>
  <c r="L29" i="6"/>
  <c r="X29" i="6"/>
  <c r="AK29" i="6"/>
  <c r="AT29" i="6"/>
  <c r="A30" i="6"/>
  <c r="Z30" i="6" s="1"/>
  <c r="J30" i="6" s="1"/>
  <c r="B30" i="6"/>
  <c r="C30" i="6"/>
  <c r="E30" i="6"/>
  <c r="AM30" i="6" s="1"/>
  <c r="F30" i="6"/>
  <c r="G30" i="6"/>
  <c r="H30" i="6"/>
  <c r="I30" i="6"/>
  <c r="L30" i="6"/>
  <c r="X30" i="6"/>
  <c r="AK30" i="6"/>
  <c r="AT30" i="6"/>
  <c r="A31" i="6"/>
  <c r="B31" i="6"/>
  <c r="C31" i="6"/>
  <c r="E31" i="6"/>
  <c r="AM31" i="6" s="1"/>
  <c r="F31" i="6"/>
  <c r="G31" i="6"/>
  <c r="H31" i="6"/>
  <c r="I31" i="6"/>
  <c r="L31" i="6"/>
  <c r="X31" i="6"/>
  <c r="AK31" i="6"/>
  <c r="AT31" i="6"/>
  <c r="A32" i="6"/>
  <c r="B32" i="6"/>
  <c r="C32" i="6"/>
  <c r="E32" i="6"/>
  <c r="F32" i="6"/>
  <c r="G32" i="6"/>
  <c r="H32" i="6"/>
  <c r="I32" i="6"/>
  <c r="L32" i="6"/>
  <c r="X32" i="6"/>
  <c r="AK32" i="6"/>
  <c r="AT32" i="6"/>
  <c r="A33" i="6"/>
  <c r="B33" i="6"/>
  <c r="C33" i="6"/>
  <c r="E33" i="6"/>
  <c r="F33" i="6"/>
  <c r="G33" i="6"/>
  <c r="H33" i="6"/>
  <c r="I33" i="6"/>
  <c r="L33" i="6"/>
  <c r="X33" i="6"/>
  <c r="AK33" i="6"/>
  <c r="AT33" i="6"/>
  <c r="A34" i="6"/>
  <c r="Z34" i="6" s="1"/>
  <c r="J34" i="6" s="1"/>
  <c r="B34" i="6"/>
  <c r="C34" i="6"/>
  <c r="E34" i="6"/>
  <c r="F34" i="6"/>
  <c r="G34" i="6"/>
  <c r="H34" i="6"/>
  <c r="I34" i="6"/>
  <c r="L34" i="6"/>
  <c r="X34" i="6"/>
  <c r="AK34" i="6"/>
  <c r="AT34" i="6"/>
  <c r="A35" i="6"/>
  <c r="B35" i="6"/>
  <c r="C35" i="6"/>
  <c r="E35" i="6"/>
  <c r="AO35" i="6" s="1"/>
  <c r="F35" i="6"/>
  <c r="G35" i="6"/>
  <c r="H35" i="6"/>
  <c r="I35" i="6"/>
  <c r="L35" i="6"/>
  <c r="X35" i="6"/>
  <c r="AK35" i="6"/>
  <c r="AT35" i="6"/>
  <c r="A36" i="6"/>
  <c r="B36" i="6"/>
  <c r="C36" i="6"/>
  <c r="E36" i="6"/>
  <c r="AM36" i="6" s="1"/>
  <c r="F36" i="6"/>
  <c r="G36" i="6"/>
  <c r="H36" i="6"/>
  <c r="I36" i="6"/>
  <c r="L36" i="6"/>
  <c r="X36" i="6"/>
  <c r="AK36" i="6"/>
  <c r="AT36" i="6"/>
  <c r="A37" i="6"/>
  <c r="B37" i="6"/>
  <c r="C37" i="6"/>
  <c r="E37" i="6"/>
  <c r="AO37" i="6" s="1"/>
  <c r="F37" i="6"/>
  <c r="G37" i="6"/>
  <c r="H37" i="6"/>
  <c r="I37" i="6"/>
  <c r="L37" i="6"/>
  <c r="X37" i="6"/>
  <c r="AK37" i="6"/>
  <c r="AT37" i="6"/>
  <c r="A38" i="6"/>
  <c r="B38" i="6"/>
  <c r="C38" i="6"/>
  <c r="E38" i="6"/>
  <c r="F38" i="6"/>
  <c r="G38" i="6"/>
  <c r="H38" i="6"/>
  <c r="I38" i="6"/>
  <c r="L38" i="6"/>
  <c r="X38" i="6"/>
  <c r="AK38" i="6"/>
  <c r="AT38" i="6"/>
  <c r="A39" i="6"/>
  <c r="Z39" i="6" s="1"/>
  <c r="J39" i="6" s="1"/>
  <c r="B39" i="6"/>
  <c r="C39" i="6"/>
  <c r="E39" i="6"/>
  <c r="F39" i="6"/>
  <c r="G39" i="6"/>
  <c r="H39" i="6"/>
  <c r="I39" i="6"/>
  <c r="L39" i="6"/>
  <c r="X39" i="6"/>
  <c r="AK39" i="6"/>
  <c r="AT39" i="6"/>
  <c r="A40" i="6"/>
  <c r="B40" i="6"/>
  <c r="C40" i="6"/>
  <c r="E40" i="6"/>
  <c r="AO40" i="6" s="1"/>
  <c r="F40" i="6"/>
  <c r="G40" i="6"/>
  <c r="H40" i="6"/>
  <c r="I40" i="6"/>
  <c r="L40" i="6"/>
  <c r="X40" i="6"/>
  <c r="AK40" i="6"/>
  <c r="AT40" i="6"/>
  <c r="A41" i="6"/>
  <c r="B41" i="6"/>
  <c r="C41" i="6"/>
  <c r="E41" i="6"/>
  <c r="AM41" i="6" s="1"/>
  <c r="F41" i="6"/>
  <c r="G41" i="6"/>
  <c r="H41" i="6"/>
  <c r="I41" i="6"/>
  <c r="L41" i="6"/>
  <c r="X41" i="6"/>
  <c r="AK41" i="6"/>
  <c r="AT41" i="6"/>
  <c r="A42" i="6"/>
  <c r="B42" i="6"/>
  <c r="C42" i="6"/>
  <c r="E42" i="6"/>
  <c r="F42" i="6"/>
  <c r="G42" i="6"/>
  <c r="H42" i="6"/>
  <c r="I42" i="6"/>
  <c r="L42" i="6"/>
  <c r="X42" i="6"/>
  <c r="AK42" i="6"/>
  <c r="AT42" i="6"/>
  <c r="A43" i="6"/>
  <c r="Z43" i="6" s="1"/>
  <c r="J43" i="6" s="1"/>
  <c r="B43" i="6"/>
  <c r="C43" i="6"/>
  <c r="E43" i="6"/>
  <c r="F43" i="6"/>
  <c r="G43" i="6"/>
  <c r="H43" i="6"/>
  <c r="I43" i="6"/>
  <c r="L43" i="6"/>
  <c r="X43" i="6"/>
  <c r="AK43" i="6"/>
  <c r="AT43" i="6"/>
  <c r="A44" i="6"/>
  <c r="B44" i="6"/>
  <c r="C44" i="6"/>
  <c r="E44" i="6"/>
  <c r="F44" i="6"/>
  <c r="G44" i="6"/>
  <c r="H44" i="6"/>
  <c r="I44" i="6"/>
  <c r="L44" i="6"/>
  <c r="X44" i="6"/>
  <c r="AK44" i="6"/>
  <c r="AT44" i="6"/>
  <c r="A45" i="6"/>
  <c r="B45" i="6"/>
  <c r="C45" i="6"/>
  <c r="E45" i="6"/>
  <c r="F45" i="6"/>
  <c r="G45" i="6"/>
  <c r="H45" i="6"/>
  <c r="I45" i="6"/>
  <c r="L45" i="6"/>
  <c r="X45" i="6"/>
  <c r="AK45" i="6"/>
  <c r="AM45" i="6"/>
  <c r="AT45" i="6"/>
  <c r="A46" i="6"/>
  <c r="Z46" i="6" s="1"/>
  <c r="J46" i="6" s="1"/>
  <c r="B46" i="6"/>
  <c r="C46" i="6"/>
  <c r="E46" i="6"/>
  <c r="AO46" i="6" s="1"/>
  <c r="F46" i="6"/>
  <c r="G46" i="6"/>
  <c r="H46" i="6"/>
  <c r="I46" i="6"/>
  <c r="L46" i="6"/>
  <c r="X46" i="6"/>
  <c r="AK46" i="6"/>
  <c r="AT46" i="6"/>
  <c r="A47" i="6"/>
  <c r="B47" i="6"/>
  <c r="C47" i="6"/>
  <c r="E47" i="6"/>
  <c r="AS47" i="6" s="1"/>
  <c r="F47" i="6"/>
  <c r="G47" i="6"/>
  <c r="H47" i="6"/>
  <c r="I47" i="6"/>
  <c r="L47" i="6"/>
  <c r="X47" i="6"/>
  <c r="AK47" i="6"/>
  <c r="AT47" i="6"/>
  <c r="A48" i="6"/>
  <c r="B48" i="6"/>
  <c r="C48" i="6"/>
  <c r="E48" i="6"/>
  <c r="F48" i="6"/>
  <c r="G48" i="6"/>
  <c r="H48" i="6"/>
  <c r="I48" i="6"/>
  <c r="L48" i="6"/>
  <c r="X48" i="6"/>
  <c r="AK48" i="6"/>
  <c r="AT48" i="6"/>
  <c r="A49" i="6"/>
  <c r="Y49" i="6" s="1"/>
  <c r="B49" i="6"/>
  <c r="C49" i="6"/>
  <c r="E49" i="6"/>
  <c r="F49" i="6"/>
  <c r="G49" i="6"/>
  <c r="H49" i="6"/>
  <c r="I49" i="6"/>
  <c r="L49" i="6"/>
  <c r="X49" i="6"/>
  <c r="AK49" i="6"/>
  <c r="AT49" i="6"/>
  <c r="A50" i="6"/>
  <c r="B50" i="6"/>
  <c r="C50" i="6"/>
  <c r="E50" i="6"/>
  <c r="AO50" i="6" s="1"/>
  <c r="F50" i="6"/>
  <c r="G50" i="6"/>
  <c r="H50" i="6"/>
  <c r="I50" i="6"/>
  <c r="L50" i="6"/>
  <c r="X50" i="6"/>
  <c r="AK50" i="6"/>
  <c r="AT50" i="6"/>
  <c r="A51" i="6"/>
  <c r="B51" i="6"/>
  <c r="C51" i="6"/>
  <c r="E51" i="6"/>
  <c r="F51" i="6"/>
  <c r="G51" i="6"/>
  <c r="H51" i="6"/>
  <c r="I51" i="6"/>
  <c r="L51" i="6"/>
  <c r="X51" i="6"/>
  <c r="AK51" i="6"/>
  <c r="AT51" i="6"/>
  <c r="A52" i="6"/>
  <c r="B52" i="6"/>
  <c r="C52" i="6"/>
  <c r="E52" i="6"/>
  <c r="AM52" i="6" s="1"/>
  <c r="F52" i="6"/>
  <c r="G52" i="6"/>
  <c r="H52" i="6"/>
  <c r="I52" i="6"/>
  <c r="L52" i="6"/>
  <c r="X52" i="6"/>
  <c r="AK52" i="6"/>
  <c r="AT52" i="6"/>
  <c r="A53" i="6"/>
  <c r="B53" i="6"/>
  <c r="C53" i="6"/>
  <c r="E53" i="6"/>
  <c r="F53" i="6"/>
  <c r="G53" i="6"/>
  <c r="H53" i="6"/>
  <c r="I53" i="6"/>
  <c r="L53" i="6"/>
  <c r="X53" i="6"/>
  <c r="AK53" i="6"/>
  <c r="AT53" i="6"/>
  <c r="A54" i="6"/>
  <c r="B54" i="6"/>
  <c r="C54" i="6"/>
  <c r="E54" i="6"/>
  <c r="F54" i="6"/>
  <c r="G54" i="6"/>
  <c r="H54" i="6"/>
  <c r="I54" i="6"/>
  <c r="L54" i="6"/>
  <c r="X54" i="6"/>
  <c r="AK54" i="6"/>
  <c r="AT54" i="6"/>
  <c r="A55" i="6"/>
  <c r="B55" i="6"/>
  <c r="C55" i="6"/>
  <c r="E55" i="6"/>
  <c r="F55" i="6"/>
  <c r="G55" i="6"/>
  <c r="H55" i="6"/>
  <c r="I55" i="6"/>
  <c r="L55" i="6"/>
  <c r="X55" i="6"/>
  <c r="AK55" i="6"/>
  <c r="AT55" i="6"/>
  <c r="A56" i="6"/>
  <c r="B56" i="6"/>
  <c r="C56" i="6"/>
  <c r="E56" i="6"/>
  <c r="F56" i="6"/>
  <c r="G56" i="6"/>
  <c r="H56" i="6"/>
  <c r="I56" i="6"/>
  <c r="L56" i="6"/>
  <c r="X56" i="6"/>
  <c r="AK56" i="6"/>
  <c r="AT56" i="6"/>
  <c r="A57" i="6"/>
  <c r="B57" i="6"/>
  <c r="C57" i="6"/>
  <c r="E57" i="6"/>
  <c r="AS57" i="6" s="1"/>
  <c r="F57" i="6"/>
  <c r="G57" i="6"/>
  <c r="H57" i="6"/>
  <c r="I57" i="6"/>
  <c r="L57" i="6"/>
  <c r="X57" i="6"/>
  <c r="AK57" i="6"/>
  <c r="AT57" i="6"/>
  <c r="A58" i="6"/>
  <c r="B58" i="6"/>
  <c r="C58" i="6"/>
  <c r="E58" i="6"/>
  <c r="F58" i="6"/>
  <c r="G58" i="6"/>
  <c r="H58" i="6"/>
  <c r="I58" i="6"/>
  <c r="L58" i="6"/>
  <c r="X58" i="6"/>
  <c r="AK58" i="6"/>
  <c r="AM58" i="6"/>
  <c r="AT58" i="6"/>
  <c r="A59" i="6"/>
  <c r="B59" i="6"/>
  <c r="C59" i="6"/>
  <c r="E59" i="6"/>
  <c r="F59" i="6"/>
  <c r="G59" i="6"/>
  <c r="H59" i="6"/>
  <c r="I59" i="6"/>
  <c r="L59" i="6"/>
  <c r="X59" i="6"/>
  <c r="AK59" i="6"/>
  <c r="AT59" i="6"/>
  <c r="A60" i="6"/>
  <c r="B60" i="6"/>
  <c r="C60" i="6"/>
  <c r="E60" i="6"/>
  <c r="AM60" i="6" s="1"/>
  <c r="F60" i="6"/>
  <c r="G60" i="6"/>
  <c r="H60" i="6"/>
  <c r="I60" i="6"/>
  <c r="L60" i="6"/>
  <c r="X60" i="6"/>
  <c r="AK60" i="6"/>
  <c r="AT60" i="6"/>
  <c r="A61" i="6"/>
  <c r="B61" i="6"/>
  <c r="C61" i="6"/>
  <c r="E61" i="6"/>
  <c r="F61" i="6"/>
  <c r="G61" i="6"/>
  <c r="H61" i="6"/>
  <c r="I61" i="6"/>
  <c r="L61" i="6"/>
  <c r="X61" i="6"/>
  <c r="AK61" i="6"/>
  <c r="AT61" i="6"/>
  <c r="A62" i="6"/>
  <c r="B62" i="6"/>
  <c r="C62" i="6"/>
  <c r="E62" i="6"/>
  <c r="AP62" i="6" s="1"/>
  <c r="F62" i="6"/>
  <c r="G62" i="6"/>
  <c r="H62" i="6"/>
  <c r="I62" i="6"/>
  <c r="L62" i="6"/>
  <c r="X62" i="6"/>
  <c r="AK62" i="6"/>
  <c r="AT62" i="6"/>
  <c r="A63" i="6"/>
  <c r="Z63" i="6" s="1"/>
  <c r="J63" i="6" s="1"/>
  <c r="B63" i="6"/>
  <c r="C63" i="6"/>
  <c r="E63" i="6"/>
  <c r="F63" i="6"/>
  <c r="G63" i="6"/>
  <c r="H63" i="6"/>
  <c r="I63" i="6"/>
  <c r="L63" i="6"/>
  <c r="X63" i="6"/>
  <c r="AK63" i="6"/>
  <c r="AT63" i="6"/>
  <c r="A64" i="6"/>
  <c r="Z64" i="6" s="1"/>
  <c r="J64" i="6" s="1"/>
  <c r="B64" i="6"/>
  <c r="C64" i="6"/>
  <c r="E64" i="6"/>
  <c r="F64" i="6"/>
  <c r="G64" i="6"/>
  <c r="H64" i="6"/>
  <c r="I64" i="6"/>
  <c r="L64" i="6"/>
  <c r="X64" i="6"/>
  <c r="AK64" i="6"/>
  <c r="AT64" i="6"/>
  <c r="A65" i="6"/>
  <c r="B65" i="6"/>
  <c r="C65" i="6"/>
  <c r="E65" i="6"/>
  <c r="AM65" i="6" s="1"/>
  <c r="F65" i="6"/>
  <c r="G65" i="6"/>
  <c r="H65" i="6"/>
  <c r="I65" i="6"/>
  <c r="L65" i="6"/>
  <c r="X65" i="6"/>
  <c r="AK65" i="6"/>
  <c r="AT65" i="6"/>
  <c r="A66" i="6"/>
  <c r="Z66" i="6" s="1"/>
  <c r="J66" i="6" s="1"/>
  <c r="B66" i="6"/>
  <c r="C66" i="6"/>
  <c r="E66" i="6"/>
  <c r="F66" i="6"/>
  <c r="G66" i="6"/>
  <c r="H66" i="6"/>
  <c r="I66" i="6"/>
  <c r="L66" i="6"/>
  <c r="X66" i="6"/>
  <c r="AK66" i="6"/>
  <c r="AT66" i="6"/>
  <c r="A67" i="6"/>
  <c r="B67" i="6"/>
  <c r="C67" i="6"/>
  <c r="E67" i="6"/>
  <c r="F67" i="6"/>
  <c r="G67" i="6"/>
  <c r="H67" i="6"/>
  <c r="I67" i="6"/>
  <c r="L67" i="6"/>
  <c r="X67" i="6"/>
  <c r="AK67" i="6"/>
  <c r="AT67" i="6"/>
  <c r="A68" i="6"/>
  <c r="B68" i="6"/>
  <c r="C68" i="6"/>
  <c r="E68" i="6"/>
  <c r="AP68" i="6" s="1"/>
  <c r="F68" i="6"/>
  <c r="G68" i="6"/>
  <c r="H68" i="6"/>
  <c r="I68" i="6"/>
  <c r="L68" i="6"/>
  <c r="X68" i="6"/>
  <c r="AK68" i="6"/>
  <c r="AT68" i="6"/>
  <c r="A69" i="6"/>
  <c r="B69" i="6"/>
  <c r="C69" i="6"/>
  <c r="E69" i="6"/>
  <c r="AP69" i="6" s="1"/>
  <c r="F69" i="6"/>
  <c r="G69" i="6"/>
  <c r="H69" i="6"/>
  <c r="I69" i="6"/>
  <c r="L69" i="6"/>
  <c r="X69" i="6"/>
  <c r="AK69" i="6"/>
  <c r="AT69" i="6"/>
  <c r="A70" i="6"/>
  <c r="B70" i="6"/>
  <c r="C70" i="6"/>
  <c r="E70" i="6"/>
  <c r="AO70" i="6" s="1"/>
  <c r="F70" i="6"/>
  <c r="G70" i="6"/>
  <c r="H70" i="6"/>
  <c r="I70" i="6"/>
  <c r="L70" i="6"/>
  <c r="X70" i="6"/>
  <c r="AK70" i="6"/>
  <c r="AT70" i="6"/>
  <c r="A71" i="6"/>
  <c r="B71" i="6"/>
  <c r="C71" i="6"/>
  <c r="E71" i="6"/>
  <c r="F71" i="6"/>
  <c r="G71" i="6"/>
  <c r="H71" i="6"/>
  <c r="I71" i="6"/>
  <c r="L71" i="6"/>
  <c r="X71" i="6"/>
  <c r="AK71" i="6"/>
  <c r="AT71" i="6"/>
  <c r="A72" i="6"/>
  <c r="Z72" i="6" s="1"/>
  <c r="J72" i="6" s="1"/>
  <c r="B72" i="6"/>
  <c r="C72" i="6"/>
  <c r="E72" i="6"/>
  <c r="F72" i="6"/>
  <c r="G72" i="6"/>
  <c r="H72" i="6"/>
  <c r="I72" i="6"/>
  <c r="L72" i="6"/>
  <c r="X72" i="6"/>
  <c r="AK72" i="6"/>
  <c r="AT72" i="6"/>
  <c r="A73" i="6"/>
  <c r="Z73" i="6" s="1"/>
  <c r="J73" i="6" s="1"/>
  <c r="B73" i="6"/>
  <c r="C73" i="6"/>
  <c r="E73" i="6"/>
  <c r="F73" i="6"/>
  <c r="G73" i="6"/>
  <c r="H73" i="6"/>
  <c r="I73" i="6"/>
  <c r="L73" i="6"/>
  <c r="X73" i="6"/>
  <c r="AK73" i="6"/>
  <c r="AT73" i="6"/>
  <c r="A74" i="6"/>
  <c r="Y74" i="6" s="1"/>
  <c r="B74" i="6"/>
  <c r="C74" i="6"/>
  <c r="E74" i="6"/>
  <c r="F74" i="6"/>
  <c r="G74" i="6"/>
  <c r="H74" i="6"/>
  <c r="I74" i="6"/>
  <c r="L74" i="6"/>
  <c r="X74" i="6"/>
  <c r="AK74" i="6"/>
  <c r="AT74" i="6"/>
  <c r="A75" i="6"/>
  <c r="B75" i="6"/>
  <c r="C75" i="6"/>
  <c r="E75" i="6"/>
  <c r="AO75" i="6" s="1"/>
  <c r="F75" i="6"/>
  <c r="G75" i="6"/>
  <c r="H75" i="6"/>
  <c r="I75" i="6"/>
  <c r="L75" i="6"/>
  <c r="X75" i="6"/>
  <c r="AK75" i="6"/>
  <c r="AT75" i="6"/>
  <c r="A76" i="6"/>
  <c r="B76" i="6"/>
  <c r="C76" i="6"/>
  <c r="E76" i="6"/>
  <c r="AP76" i="6" s="1"/>
  <c r="F76" i="6"/>
  <c r="G76" i="6"/>
  <c r="H76" i="6"/>
  <c r="I76" i="6"/>
  <c r="L76" i="6"/>
  <c r="X76" i="6"/>
  <c r="AK76" i="6"/>
  <c r="AT76" i="6"/>
  <c r="A77" i="6"/>
  <c r="Z77" i="6" s="1"/>
  <c r="J77" i="6" s="1"/>
  <c r="B77" i="6"/>
  <c r="C77" i="6"/>
  <c r="E77" i="6"/>
  <c r="AO77" i="6" s="1"/>
  <c r="F77" i="6"/>
  <c r="G77" i="6"/>
  <c r="H77" i="6"/>
  <c r="I77" i="6"/>
  <c r="L77" i="6"/>
  <c r="X77" i="6"/>
  <c r="AK77" i="6"/>
  <c r="AT77" i="6"/>
  <c r="A78" i="6"/>
  <c r="Z78" i="6" s="1"/>
  <c r="J78" i="6" s="1"/>
  <c r="B78" i="6"/>
  <c r="C78" i="6"/>
  <c r="E78" i="6"/>
  <c r="F78" i="6"/>
  <c r="G78" i="6"/>
  <c r="H78" i="6"/>
  <c r="I78" i="6"/>
  <c r="L78" i="6"/>
  <c r="X78" i="6"/>
  <c r="AK78" i="6"/>
  <c r="AT78" i="6"/>
  <c r="A79" i="6"/>
  <c r="B79" i="6"/>
  <c r="C79" i="6"/>
  <c r="E79" i="6"/>
  <c r="F79" i="6"/>
  <c r="G79" i="6"/>
  <c r="H79" i="6"/>
  <c r="I79" i="6"/>
  <c r="L79" i="6"/>
  <c r="X79" i="6"/>
  <c r="AK79" i="6"/>
  <c r="AT79" i="6"/>
  <c r="A80" i="6"/>
  <c r="Z80" i="6" s="1"/>
  <c r="J80" i="6" s="1"/>
  <c r="B80" i="6"/>
  <c r="C80" i="6"/>
  <c r="E80" i="6"/>
  <c r="F80" i="6"/>
  <c r="G80" i="6"/>
  <c r="H80" i="6"/>
  <c r="I80" i="6"/>
  <c r="L80" i="6"/>
  <c r="X80" i="6"/>
  <c r="AK80" i="6"/>
  <c r="AT80" i="6"/>
  <c r="A81" i="6"/>
  <c r="B81" i="6"/>
  <c r="C81" i="6"/>
  <c r="E81" i="6"/>
  <c r="F81" i="6"/>
  <c r="G81" i="6"/>
  <c r="H81" i="6"/>
  <c r="I81" i="6"/>
  <c r="L81" i="6"/>
  <c r="X81" i="6"/>
  <c r="AK81" i="6"/>
  <c r="AT81" i="6"/>
  <c r="A82" i="6"/>
  <c r="B82" i="6"/>
  <c r="C82" i="6"/>
  <c r="E82" i="6"/>
  <c r="AM82" i="6" s="1"/>
  <c r="F82" i="6"/>
  <c r="G82" i="6"/>
  <c r="H82" i="6"/>
  <c r="I82" i="6"/>
  <c r="L82" i="6"/>
  <c r="X82" i="6"/>
  <c r="AK82" i="6"/>
  <c r="AT82" i="6"/>
  <c r="A83" i="6"/>
  <c r="B83" i="6"/>
  <c r="C83" i="6"/>
  <c r="E83" i="6"/>
  <c r="F83" i="6"/>
  <c r="G83" i="6"/>
  <c r="H83" i="6"/>
  <c r="I83" i="6"/>
  <c r="L83" i="6"/>
  <c r="X83" i="6"/>
  <c r="AK83" i="6"/>
  <c r="AT83" i="6"/>
  <c r="A84" i="6"/>
  <c r="B84" i="6"/>
  <c r="C84" i="6"/>
  <c r="E84" i="6"/>
  <c r="AP84" i="6" s="1"/>
  <c r="F84" i="6"/>
  <c r="G84" i="6"/>
  <c r="H84" i="6"/>
  <c r="I84" i="6"/>
  <c r="L84" i="6"/>
  <c r="X84" i="6"/>
  <c r="AK84" i="6"/>
  <c r="AT84" i="6"/>
  <c r="A85" i="6"/>
  <c r="Z85" i="6" s="1"/>
  <c r="J85" i="6" s="1"/>
  <c r="B85" i="6"/>
  <c r="C85" i="6"/>
  <c r="E85" i="6"/>
  <c r="F85" i="6"/>
  <c r="G85" i="6"/>
  <c r="H85" i="6"/>
  <c r="I85" i="6"/>
  <c r="L85" i="6"/>
  <c r="X85" i="6"/>
  <c r="AK85" i="6"/>
  <c r="AT85" i="6"/>
  <c r="A86" i="6"/>
  <c r="B86" i="6"/>
  <c r="C86" i="6"/>
  <c r="E86" i="6"/>
  <c r="F86" i="6"/>
  <c r="G86" i="6"/>
  <c r="H86" i="6"/>
  <c r="I86" i="6"/>
  <c r="L86" i="6"/>
  <c r="X86" i="6"/>
  <c r="AK86" i="6"/>
  <c r="AT86" i="6"/>
  <c r="A87" i="6"/>
  <c r="Y87" i="6" s="1"/>
  <c r="B87" i="6"/>
  <c r="C87" i="6"/>
  <c r="E87" i="6"/>
  <c r="F87" i="6"/>
  <c r="G87" i="6"/>
  <c r="H87" i="6"/>
  <c r="I87" i="6"/>
  <c r="L87" i="6"/>
  <c r="X87" i="6"/>
  <c r="AK87" i="6"/>
  <c r="AT87" i="6"/>
  <c r="A88" i="6"/>
  <c r="B88" i="6"/>
  <c r="C88" i="6"/>
  <c r="E88" i="6"/>
  <c r="F88" i="6"/>
  <c r="G88" i="6"/>
  <c r="H88" i="6"/>
  <c r="I88" i="6"/>
  <c r="L88" i="6"/>
  <c r="X88" i="6"/>
  <c r="AK88" i="6"/>
  <c r="AT88" i="6"/>
  <c r="A89" i="6"/>
  <c r="Z89" i="6" s="1"/>
  <c r="J89" i="6" s="1"/>
  <c r="B89" i="6"/>
  <c r="C89" i="6"/>
  <c r="E89" i="6"/>
  <c r="F89" i="6"/>
  <c r="G89" i="6"/>
  <c r="H89" i="6"/>
  <c r="I89" i="6"/>
  <c r="L89" i="6"/>
  <c r="X89" i="6"/>
  <c r="AK89" i="6"/>
  <c r="AT89" i="6"/>
  <c r="A90" i="6"/>
  <c r="B90" i="6"/>
  <c r="C90" i="6"/>
  <c r="E90" i="6"/>
  <c r="AO90" i="6" s="1"/>
  <c r="F90" i="6"/>
  <c r="G90" i="6"/>
  <c r="H90" i="6"/>
  <c r="I90" i="6"/>
  <c r="L90" i="6"/>
  <c r="X90" i="6"/>
  <c r="AK90" i="6"/>
  <c r="AT90" i="6"/>
  <c r="A91" i="6"/>
  <c r="B91" i="6"/>
  <c r="C91" i="6"/>
  <c r="E91" i="6"/>
  <c r="F91" i="6"/>
  <c r="G91" i="6"/>
  <c r="H91" i="6"/>
  <c r="I91" i="6"/>
  <c r="L91" i="6"/>
  <c r="X91" i="6"/>
  <c r="AK91" i="6"/>
  <c r="AT91" i="6"/>
  <c r="A92" i="6"/>
  <c r="B92" i="6"/>
  <c r="C92" i="6"/>
  <c r="E92" i="6"/>
  <c r="AP92" i="6" s="1"/>
  <c r="F92" i="6"/>
  <c r="G92" i="6"/>
  <c r="H92" i="6"/>
  <c r="I92" i="6"/>
  <c r="L92" i="6"/>
  <c r="X92" i="6"/>
  <c r="AK92" i="6"/>
  <c r="AT92" i="6"/>
  <c r="A93" i="6"/>
  <c r="B93" i="6"/>
  <c r="C93" i="6"/>
  <c r="E93" i="6"/>
  <c r="AO93" i="6" s="1"/>
  <c r="F93" i="6"/>
  <c r="G93" i="6"/>
  <c r="H93" i="6"/>
  <c r="I93" i="6"/>
  <c r="L93" i="6"/>
  <c r="X93" i="6"/>
  <c r="AK93" i="6"/>
  <c r="AT93" i="6"/>
  <c r="A94" i="6"/>
  <c r="B94" i="6"/>
  <c r="C94" i="6"/>
  <c r="E94" i="6"/>
  <c r="F94" i="6"/>
  <c r="G94" i="6"/>
  <c r="H94" i="6"/>
  <c r="I94" i="6"/>
  <c r="L94" i="6"/>
  <c r="X94" i="6"/>
  <c r="AK94" i="6"/>
  <c r="AT94" i="6"/>
  <c r="A95" i="6"/>
  <c r="B95" i="6"/>
  <c r="C95" i="6"/>
  <c r="E95" i="6"/>
  <c r="F95" i="6"/>
  <c r="G95" i="6"/>
  <c r="H95" i="6"/>
  <c r="I95" i="6"/>
  <c r="L95" i="6"/>
  <c r="X95" i="6"/>
  <c r="AK95" i="6"/>
  <c r="AT95" i="6"/>
  <c r="A96" i="6"/>
  <c r="B96" i="6"/>
  <c r="C96" i="6"/>
  <c r="E96" i="6"/>
  <c r="F96" i="6"/>
  <c r="G96" i="6"/>
  <c r="H96" i="6"/>
  <c r="I96" i="6"/>
  <c r="L96" i="6"/>
  <c r="X96" i="6"/>
  <c r="AK96" i="6"/>
  <c r="AT96" i="6"/>
  <c r="A97" i="6"/>
  <c r="B97" i="6"/>
  <c r="C97" i="6"/>
  <c r="E97" i="6"/>
  <c r="F97" i="6"/>
  <c r="G97" i="6"/>
  <c r="H97" i="6"/>
  <c r="I97" i="6"/>
  <c r="L97" i="6"/>
  <c r="X97" i="6"/>
  <c r="AK97" i="6"/>
  <c r="AT97" i="6"/>
  <c r="A98" i="6"/>
  <c r="B98" i="6"/>
  <c r="C98" i="6"/>
  <c r="E98" i="6"/>
  <c r="F98" i="6"/>
  <c r="G98" i="6"/>
  <c r="H98" i="6"/>
  <c r="I98" i="6"/>
  <c r="L98" i="6"/>
  <c r="X98" i="6"/>
  <c r="AK98" i="6"/>
  <c r="AT98" i="6"/>
  <c r="A99" i="6"/>
  <c r="B99" i="6"/>
  <c r="C99" i="6"/>
  <c r="E99" i="6"/>
  <c r="AM99" i="6" s="1"/>
  <c r="F99" i="6"/>
  <c r="G99" i="6"/>
  <c r="H99" i="6"/>
  <c r="I99" i="6"/>
  <c r="L99" i="6"/>
  <c r="X99" i="6"/>
  <c r="AK99" i="6"/>
  <c r="AT99" i="6"/>
  <c r="A100" i="6"/>
  <c r="Z100" i="6" s="1"/>
  <c r="J100" i="6" s="1"/>
  <c r="B100" i="6"/>
  <c r="C100" i="6"/>
  <c r="E100" i="6"/>
  <c r="F100" i="6"/>
  <c r="G100" i="6"/>
  <c r="H100" i="6"/>
  <c r="I100" i="6"/>
  <c r="L100" i="6"/>
  <c r="X100" i="6"/>
  <c r="AK100" i="6"/>
  <c r="AT100" i="6"/>
  <c r="A101" i="6"/>
  <c r="B101" i="6"/>
  <c r="C101" i="6"/>
  <c r="E101" i="6"/>
  <c r="F101" i="6"/>
  <c r="G101" i="6"/>
  <c r="H101" i="6"/>
  <c r="I101" i="6"/>
  <c r="L101" i="6"/>
  <c r="X101" i="6"/>
  <c r="AK101" i="6"/>
  <c r="AT101" i="6"/>
  <c r="A102" i="6"/>
  <c r="B102" i="6"/>
  <c r="C102" i="6"/>
  <c r="E102" i="6"/>
  <c r="F102" i="6"/>
  <c r="G102" i="6"/>
  <c r="H102" i="6"/>
  <c r="I102" i="6"/>
  <c r="L102" i="6"/>
  <c r="X102" i="6"/>
  <c r="AK102" i="6"/>
  <c r="AT102" i="6"/>
  <c r="A103" i="6"/>
  <c r="B103" i="6"/>
  <c r="C103" i="6"/>
  <c r="E103" i="6"/>
  <c r="F103" i="6"/>
  <c r="G103" i="6"/>
  <c r="H103" i="6"/>
  <c r="I103" i="6"/>
  <c r="L103" i="6"/>
  <c r="X103" i="6"/>
  <c r="AK103" i="6"/>
  <c r="AT103" i="6"/>
  <c r="A104" i="6"/>
  <c r="B104" i="6"/>
  <c r="C104" i="6"/>
  <c r="E104" i="6"/>
  <c r="F104" i="6"/>
  <c r="G104" i="6"/>
  <c r="H104" i="6"/>
  <c r="I104" i="6"/>
  <c r="L104" i="6"/>
  <c r="X104" i="6"/>
  <c r="AK104" i="6"/>
  <c r="AT104" i="6"/>
  <c r="A105" i="6"/>
  <c r="B105" i="6"/>
  <c r="C105" i="6"/>
  <c r="E105" i="6"/>
  <c r="AO105" i="6" s="1"/>
  <c r="F105" i="6"/>
  <c r="G105" i="6"/>
  <c r="H105" i="6"/>
  <c r="I105" i="6"/>
  <c r="L105" i="6"/>
  <c r="X105" i="6"/>
  <c r="AK105" i="6"/>
  <c r="AT105" i="6"/>
  <c r="A106" i="6"/>
  <c r="B106" i="6"/>
  <c r="C106" i="6"/>
  <c r="E106" i="6"/>
  <c r="F106" i="6"/>
  <c r="G106" i="6"/>
  <c r="H106" i="6"/>
  <c r="I106" i="6"/>
  <c r="L106" i="6"/>
  <c r="X106" i="6"/>
  <c r="AK106" i="6"/>
  <c r="AT106" i="6"/>
  <c r="A107" i="6"/>
  <c r="B107" i="6"/>
  <c r="C107" i="6"/>
  <c r="E107" i="6"/>
  <c r="F107" i="6"/>
  <c r="G107" i="6"/>
  <c r="H107" i="6"/>
  <c r="I107" i="6"/>
  <c r="L107" i="6"/>
  <c r="X107" i="6"/>
  <c r="AK107" i="6"/>
  <c r="AT107" i="6"/>
  <c r="A108" i="6"/>
  <c r="Z108" i="6" s="1"/>
  <c r="J108" i="6" s="1"/>
  <c r="B108" i="6"/>
  <c r="C108" i="6"/>
  <c r="E108" i="6"/>
  <c r="F108" i="6"/>
  <c r="G108" i="6"/>
  <c r="H108" i="6"/>
  <c r="I108" i="6"/>
  <c r="L108" i="6"/>
  <c r="X108" i="6"/>
  <c r="AK108" i="6"/>
  <c r="AT108" i="6"/>
  <c r="A109" i="6"/>
  <c r="Z109" i="6" s="1"/>
  <c r="J109" i="6" s="1"/>
  <c r="B109" i="6"/>
  <c r="C109" i="6"/>
  <c r="E109" i="6"/>
  <c r="AS109" i="6" s="1"/>
  <c r="F109" i="6"/>
  <c r="G109" i="6"/>
  <c r="H109" i="6"/>
  <c r="I109" i="6"/>
  <c r="L109" i="6"/>
  <c r="X109" i="6"/>
  <c r="AK109" i="6"/>
  <c r="AT109" i="6"/>
  <c r="A110" i="6"/>
  <c r="B110" i="6"/>
  <c r="C110" i="6"/>
  <c r="E110" i="6"/>
  <c r="F110" i="6"/>
  <c r="G110" i="6"/>
  <c r="H110" i="6"/>
  <c r="I110" i="6"/>
  <c r="L110" i="6"/>
  <c r="X110" i="6"/>
  <c r="AK110" i="6"/>
  <c r="AT110" i="6"/>
  <c r="A111" i="6"/>
  <c r="B111" i="6"/>
  <c r="C111" i="6"/>
  <c r="E111" i="6"/>
  <c r="AM111" i="6" s="1"/>
  <c r="F111" i="6"/>
  <c r="G111" i="6"/>
  <c r="H111" i="6"/>
  <c r="I111" i="6"/>
  <c r="L111" i="6"/>
  <c r="X111" i="6"/>
  <c r="AK111" i="6"/>
  <c r="AT111" i="6"/>
  <c r="A112" i="6"/>
  <c r="B112" i="6"/>
  <c r="C112" i="6"/>
  <c r="E112" i="6"/>
  <c r="F112" i="6"/>
  <c r="G112" i="6"/>
  <c r="H112" i="6"/>
  <c r="I112" i="6"/>
  <c r="L112" i="6"/>
  <c r="X112" i="6"/>
  <c r="AK112" i="6"/>
  <c r="AT112" i="6"/>
  <c r="A113" i="6"/>
  <c r="B113" i="6"/>
  <c r="C113" i="6"/>
  <c r="E113" i="6"/>
  <c r="F113" i="6"/>
  <c r="G113" i="6"/>
  <c r="H113" i="6"/>
  <c r="I113" i="6"/>
  <c r="L113" i="6"/>
  <c r="X113" i="6"/>
  <c r="AK113" i="6"/>
  <c r="AT113" i="6"/>
  <c r="A114" i="6"/>
  <c r="Z114" i="6" s="1"/>
  <c r="J114" i="6" s="1"/>
  <c r="B114" i="6"/>
  <c r="C114" i="6"/>
  <c r="E114" i="6"/>
  <c r="F114" i="6"/>
  <c r="G114" i="6"/>
  <c r="H114" i="6"/>
  <c r="I114" i="6"/>
  <c r="L114" i="6"/>
  <c r="X114" i="6"/>
  <c r="AK114" i="6"/>
  <c r="AT114" i="6"/>
  <c r="A115" i="6"/>
  <c r="B115" i="6"/>
  <c r="C115" i="6"/>
  <c r="E115" i="6"/>
  <c r="F115" i="6"/>
  <c r="G115" i="6"/>
  <c r="H115" i="6"/>
  <c r="I115" i="6"/>
  <c r="L115" i="6"/>
  <c r="X115" i="6"/>
  <c r="AK115" i="6"/>
  <c r="AT115" i="6"/>
  <c r="A116" i="6"/>
  <c r="Z116" i="6" s="1"/>
  <c r="J116" i="6" s="1"/>
  <c r="B116" i="6"/>
  <c r="C116" i="6"/>
  <c r="E116" i="6"/>
  <c r="AP116" i="6" s="1"/>
  <c r="F116" i="6"/>
  <c r="G116" i="6"/>
  <c r="H116" i="6"/>
  <c r="I116" i="6"/>
  <c r="L116" i="6"/>
  <c r="X116" i="6"/>
  <c r="AK116" i="6"/>
  <c r="AT116" i="6"/>
  <c r="A117" i="6"/>
  <c r="Z117" i="6" s="1"/>
  <c r="J117" i="6" s="1"/>
  <c r="B117" i="6"/>
  <c r="C117" i="6"/>
  <c r="E117" i="6"/>
  <c r="F117" i="6"/>
  <c r="G117" i="6"/>
  <c r="H117" i="6"/>
  <c r="I117" i="6"/>
  <c r="L117" i="6"/>
  <c r="X117" i="6"/>
  <c r="AK117" i="6"/>
  <c r="AT117" i="6"/>
  <c r="A118" i="6"/>
  <c r="B118" i="6"/>
  <c r="C118" i="6"/>
  <c r="E118" i="6"/>
  <c r="AO118" i="6" s="1"/>
  <c r="F118" i="6"/>
  <c r="G118" i="6"/>
  <c r="H118" i="6"/>
  <c r="I118" i="6"/>
  <c r="L118" i="6"/>
  <c r="X118" i="6"/>
  <c r="AK118" i="6"/>
  <c r="AT118" i="6"/>
  <c r="A119" i="6"/>
  <c r="B119" i="6"/>
  <c r="C119" i="6"/>
  <c r="E119" i="6"/>
  <c r="F119" i="6"/>
  <c r="G119" i="6"/>
  <c r="H119" i="6"/>
  <c r="I119" i="6"/>
  <c r="L119" i="6"/>
  <c r="X119" i="6"/>
  <c r="AK119" i="6"/>
  <c r="AT119" i="6"/>
  <c r="A120" i="6"/>
  <c r="B120" i="6"/>
  <c r="C120" i="6"/>
  <c r="E120" i="6"/>
  <c r="F120" i="6"/>
  <c r="G120" i="6"/>
  <c r="H120" i="6"/>
  <c r="I120" i="6"/>
  <c r="L120" i="6"/>
  <c r="X120" i="6"/>
  <c r="AK120" i="6"/>
  <c r="AT120" i="6"/>
  <c r="A121" i="6"/>
  <c r="Z121" i="6" s="1"/>
  <c r="J121" i="6" s="1"/>
  <c r="B121" i="6"/>
  <c r="C121" i="6"/>
  <c r="E121" i="6"/>
  <c r="F121" i="6"/>
  <c r="G121" i="6"/>
  <c r="H121" i="6"/>
  <c r="I121" i="6"/>
  <c r="L121" i="6"/>
  <c r="X121" i="6"/>
  <c r="AK121" i="6"/>
  <c r="AT121" i="6"/>
  <c r="A122" i="6"/>
  <c r="B122" i="6"/>
  <c r="C122" i="6"/>
  <c r="E122" i="6"/>
  <c r="F122" i="6"/>
  <c r="G122" i="6"/>
  <c r="H122" i="6"/>
  <c r="I122" i="6"/>
  <c r="L122" i="6"/>
  <c r="X122" i="6"/>
  <c r="AK122" i="6"/>
  <c r="AT122" i="6"/>
  <c r="A123" i="6"/>
  <c r="B123" i="6"/>
  <c r="C123" i="6"/>
  <c r="E123" i="6"/>
  <c r="AM123" i="6" s="1"/>
  <c r="F123" i="6"/>
  <c r="G123" i="6"/>
  <c r="H123" i="6"/>
  <c r="I123" i="6"/>
  <c r="L123" i="6"/>
  <c r="X123" i="6"/>
  <c r="AK123" i="6"/>
  <c r="AT123" i="6"/>
  <c r="A124" i="6"/>
  <c r="B124" i="6"/>
  <c r="C124" i="6"/>
  <c r="E124" i="6"/>
  <c r="AS124" i="6" s="1"/>
  <c r="F124" i="6"/>
  <c r="G124" i="6"/>
  <c r="H124" i="6"/>
  <c r="I124" i="6"/>
  <c r="L124" i="6"/>
  <c r="X124" i="6"/>
  <c r="AK124" i="6"/>
  <c r="AT124" i="6"/>
  <c r="A125" i="6"/>
  <c r="Z125" i="6" s="1"/>
  <c r="J125" i="6" s="1"/>
  <c r="B125" i="6"/>
  <c r="C125" i="6"/>
  <c r="E125" i="6"/>
  <c r="F125" i="6"/>
  <c r="G125" i="6"/>
  <c r="H125" i="6"/>
  <c r="I125" i="6"/>
  <c r="L125" i="6"/>
  <c r="X125" i="6"/>
  <c r="AK125" i="6"/>
  <c r="AT125" i="6"/>
  <c r="A126" i="6"/>
  <c r="Z126" i="6" s="1"/>
  <c r="J126" i="6" s="1"/>
  <c r="B126" i="6"/>
  <c r="C126" i="6"/>
  <c r="E126" i="6"/>
  <c r="F126" i="6"/>
  <c r="G126" i="6"/>
  <c r="H126" i="6"/>
  <c r="I126" i="6"/>
  <c r="L126" i="6"/>
  <c r="X126" i="6"/>
  <c r="AK126" i="6"/>
  <c r="AT126" i="6"/>
  <c r="A127" i="6"/>
  <c r="B127" i="6"/>
  <c r="C127" i="6"/>
  <c r="E127" i="6"/>
  <c r="F127" i="6"/>
  <c r="G127" i="6"/>
  <c r="H127" i="6"/>
  <c r="I127" i="6"/>
  <c r="L127" i="6"/>
  <c r="X127" i="6"/>
  <c r="AK127" i="6"/>
  <c r="AT127" i="6"/>
  <c r="A128" i="6"/>
  <c r="Z128" i="6" s="1"/>
  <c r="J128" i="6" s="1"/>
  <c r="B128" i="6"/>
  <c r="C128" i="6"/>
  <c r="E128" i="6"/>
  <c r="F128" i="6"/>
  <c r="G128" i="6"/>
  <c r="H128" i="6"/>
  <c r="I128" i="6"/>
  <c r="L128" i="6"/>
  <c r="X128" i="6"/>
  <c r="AK128" i="6"/>
  <c r="AT128" i="6"/>
  <c r="A129" i="6"/>
  <c r="B129" i="6"/>
  <c r="C129" i="6"/>
  <c r="E129" i="6"/>
  <c r="F129" i="6"/>
  <c r="G129" i="6"/>
  <c r="H129" i="6"/>
  <c r="I129" i="6"/>
  <c r="L129" i="6"/>
  <c r="X129" i="6"/>
  <c r="AK129" i="6"/>
  <c r="AT129" i="6"/>
  <c r="A130" i="6"/>
  <c r="B130" i="6"/>
  <c r="C130" i="6"/>
  <c r="E130" i="6"/>
  <c r="AM130" i="6" s="1"/>
  <c r="F130" i="6"/>
  <c r="G130" i="6"/>
  <c r="H130" i="6"/>
  <c r="I130" i="6"/>
  <c r="L130" i="6"/>
  <c r="X130" i="6"/>
  <c r="AK130" i="6"/>
  <c r="AT130" i="6"/>
  <c r="A131" i="6"/>
  <c r="Z131" i="6" s="1"/>
  <c r="J131" i="6" s="1"/>
  <c r="B131" i="6"/>
  <c r="C131" i="6"/>
  <c r="E131" i="6"/>
  <c r="F131" i="6"/>
  <c r="G131" i="6"/>
  <c r="H131" i="6"/>
  <c r="I131" i="6"/>
  <c r="L131" i="6"/>
  <c r="X131" i="6"/>
  <c r="AK131" i="6"/>
  <c r="AT131" i="6"/>
  <c r="A132" i="6"/>
  <c r="Z132" i="6" s="1"/>
  <c r="J132" i="6" s="1"/>
  <c r="B132" i="6"/>
  <c r="C132" i="6"/>
  <c r="E132" i="6"/>
  <c r="F132" i="6"/>
  <c r="G132" i="6"/>
  <c r="H132" i="6"/>
  <c r="I132" i="6"/>
  <c r="L132" i="6"/>
  <c r="X132" i="6"/>
  <c r="AK132" i="6"/>
  <c r="AT132" i="6"/>
  <c r="A133" i="6"/>
  <c r="Z133" i="6" s="1"/>
  <c r="J133" i="6" s="1"/>
  <c r="B133" i="6"/>
  <c r="C133" i="6"/>
  <c r="E133" i="6"/>
  <c r="F133" i="6"/>
  <c r="G133" i="6"/>
  <c r="H133" i="6"/>
  <c r="I133" i="6"/>
  <c r="L133" i="6"/>
  <c r="X133" i="6"/>
  <c r="AK133" i="6"/>
  <c r="AT133" i="6"/>
  <c r="A134" i="6"/>
  <c r="Z134" i="6" s="1"/>
  <c r="J134" i="6" s="1"/>
  <c r="B134" i="6"/>
  <c r="C134" i="6"/>
  <c r="E134" i="6"/>
  <c r="F134" i="6"/>
  <c r="G134" i="6"/>
  <c r="H134" i="6"/>
  <c r="I134" i="6"/>
  <c r="L134" i="6"/>
  <c r="X134" i="6"/>
  <c r="AK134" i="6"/>
  <c r="AT134" i="6"/>
  <c r="A135" i="6"/>
  <c r="B135" i="6"/>
  <c r="C135" i="6"/>
  <c r="E135" i="6"/>
  <c r="F135" i="6"/>
  <c r="G135" i="6"/>
  <c r="H135" i="6"/>
  <c r="I135" i="6"/>
  <c r="L135" i="6"/>
  <c r="X135" i="6"/>
  <c r="AK135" i="6"/>
  <c r="AT135" i="6"/>
  <c r="A136" i="6"/>
  <c r="Z136" i="6" s="1"/>
  <c r="J136" i="6" s="1"/>
  <c r="B136" i="6"/>
  <c r="C136" i="6"/>
  <c r="E136" i="6"/>
  <c r="AM136" i="6" s="1"/>
  <c r="F136" i="6"/>
  <c r="G136" i="6"/>
  <c r="H136" i="6"/>
  <c r="I136" i="6"/>
  <c r="L136" i="6"/>
  <c r="X136" i="6"/>
  <c r="AK136" i="6"/>
  <c r="AT136" i="6"/>
  <c r="A137" i="6"/>
  <c r="B137" i="6"/>
  <c r="C137" i="6"/>
  <c r="E137" i="6"/>
  <c r="AM137" i="6" s="1"/>
  <c r="F137" i="6"/>
  <c r="G137" i="6"/>
  <c r="H137" i="6"/>
  <c r="I137" i="6"/>
  <c r="L137" i="6"/>
  <c r="X137" i="6"/>
  <c r="AK137" i="6"/>
  <c r="AT137" i="6"/>
  <c r="A138" i="6"/>
  <c r="Y138" i="6" s="1"/>
  <c r="B138" i="6"/>
  <c r="C138" i="6"/>
  <c r="E138" i="6"/>
  <c r="AM138" i="6" s="1"/>
  <c r="F138" i="6"/>
  <c r="G138" i="6"/>
  <c r="H138" i="6"/>
  <c r="I138" i="6"/>
  <c r="L138" i="6"/>
  <c r="X138" i="6"/>
  <c r="AK138" i="6"/>
  <c r="AT138" i="6"/>
  <c r="A139" i="6"/>
  <c r="Z139" i="6" s="1"/>
  <c r="J139" i="6" s="1"/>
  <c r="B139" i="6"/>
  <c r="C139" i="6"/>
  <c r="E139" i="6"/>
  <c r="AO139" i="6" s="1"/>
  <c r="F139" i="6"/>
  <c r="G139" i="6"/>
  <c r="H139" i="6"/>
  <c r="I139" i="6"/>
  <c r="L139" i="6"/>
  <c r="X139" i="6"/>
  <c r="AK139" i="6"/>
  <c r="AT139" i="6"/>
  <c r="A140" i="6"/>
  <c r="Y140" i="6" s="1"/>
  <c r="B140" i="6"/>
  <c r="C140" i="6"/>
  <c r="E140" i="6"/>
  <c r="F140" i="6"/>
  <c r="G140" i="6"/>
  <c r="H140" i="6"/>
  <c r="I140" i="6"/>
  <c r="L140" i="6"/>
  <c r="X140" i="6"/>
  <c r="AK140" i="6"/>
  <c r="AT140" i="6"/>
  <c r="A141" i="6"/>
  <c r="Z141" i="6" s="1"/>
  <c r="J141" i="6" s="1"/>
  <c r="B141" i="6"/>
  <c r="C141" i="6"/>
  <c r="E141" i="6"/>
  <c r="F141" i="6"/>
  <c r="G141" i="6"/>
  <c r="H141" i="6"/>
  <c r="I141" i="6"/>
  <c r="L141" i="6"/>
  <c r="X141" i="6"/>
  <c r="AK141" i="6"/>
  <c r="AT141" i="6"/>
  <c r="A142" i="6"/>
  <c r="B142" i="6"/>
  <c r="C142" i="6"/>
  <c r="E142" i="6"/>
  <c r="AN142" i="6" s="1"/>
  <c r="F142" i="6"/>
  <c r="G142" i="6"/>
  <c r="H142" i="6"/>
  <c r="I142" i="6"/>
  <c r="L142" i="6"/>
  <c r="X142" i="6"/>
  <c r="AK142" i="6"/>
  <c r="AT142" i="6"/>
  <c r="A143" i="6"/>
  <c r="Y143" i="6" s="1"/>
  <c r="B143" i="6"/>
  <c r="C143" i="6"/>
  <c r="E143" i="6"/>
  <c r="F143" i="6"/>
  <c r="G143" i="6"/>
  <c r="H143" i="6"/>
  <c r="I143" i="6"/>
  <c r="L143" i="6"/>
  <c r="X143" i="6"/>
  <c r="AK143" i="6"/>
  <c r="AT143" i="6"/>
  <c r="A144" i="6"/>
  <c r="Y144" i="6" s="1"/>
  <c r="B144" i="6"/>
  <c r="C144" i="6"/>
  <c r="E144" i="6"/>
  <c r="F144" i="6"/>
  <c r="G144" i="6"/>
  <c r="H144" i="6"/>
  <c r="I144" i="6"/>
  <c r="L144" i="6"/>
  <c r="X144" i="6"/>
  <c r="AK144" i="6"/>
  <c r="AT144" i="6"/>
  <c r="A145" i="6"/>
  <c r="B145" i="6"/>
  <c r="C145" i="6"/>
  <c r="E145" i="6"/>
  <c r="AM145" i="6" s="1"/>
  <c r="F145" i="6"/>
  <c r="G145" i="6"/>
  <c r="H145" i="6"/>
  <c r="I145" i="6"/>
  <c r="L145" i="6"/>
  <c r="X145" i="6"/>
  <c r="AK145" i="6"/>
  <c r="AT145" i="6"/>
  <c r="A146" i="6"/>
  <c r="B146" i="6"/>
  <c r="C146" i="6"/>
  <c r="E146" i="6"/>
  <c r="F146" i="6"/>
  <c r="G146" i="6"/>
  <c r="H146" i="6"/>
  <c r="I146" i="6"/>
  <c r="L146" i="6"/>
  <c r="X146" i="6"/>
  <c r="AK146" i="6"/>
  <c r="AT146" i="6"/>
  <c r="A147" i="6"/>
  <c r="Y147" i="6" s="1"/>
  <c r="B147" i="6"/>
  <c r="C147" i="6"/>
  <c r="E147" i="6"/>
  <c r="F147" i="6"/>
  <c r="G147" i="6"/>
  <c r="H147" i="6"/>
  <c r="I147" i="6"/>
  <c r="L147" i="6"/>
  <c r="X147" i="6"/>
  <c r="AK147" i="6"/>
  <c r="AT147" i="6"/>
  <c r="A148" i="6"/>
  <c r="Y148" i="6" s="1"/>
  <c r="B148" i="6"/>
  <c r="C148" i="6"/>
  <c r="E148" i="6"/>
  <c r="F148" i="6"/>
  <c r="G148" i="6"/>
  <c r="H148" i="6"/>
  <c r="I148" i="6"/>
  <c r="L148" i="6"/>
  <c r="X148" i="6"/>
  <c r="AK148" i="6"/>
  <c r="AT148" i="6"/>
  <c r="A149" i="6"/>
  <c r="Y149" i="6" s="1"/>
  <c r="B149" i="6"/>
  <c r="C149" i="6"/>
  <c r="E149" i="6"/>
  <c r="F149" i="6"/>
  <c r="G149" i="6"/>
  <c r="H149" i="6"/>
  <c r="I149" i="6"/>
  <c r="L149" i="6"/>
  <c r="X149" i="6"/>
  <c r="AK149" i="6"/>
  <c r="AT149" i="6"/>
  <c r="A150" i="6"/>
  <c r="Y150" i="6" s="1"/>
  <c r="B150" i="6"/>
  <c r="C150" i="6"/>
  <c r="E150" i="6"/>
  <c r="F150" i="6"/>
  <c r="G150" i="6"/>
  <c r="H150" i="6"/>
  <c r="I150" i="6"/>
  <c r="L150" i="6"/>
  <c r="X150" i="6"/>
  <c r="AK150" i="6"/>
  <c r="AT150" i="6"/>
  <c r="A151" i="6"/>
  <c r="Y151" i="6" s="1"/>
  <c r="B151" i="6"/>
  <c r="C151" i="6"/>
  <c r="E151" i="6"/>
  <c r="AS151" i="6" s="1"/>
  <c r="F151" i="6"/>
  <c r="G151" i="6"/>
  <c r="H151" i="6"/>
  <c r="I151" i="6"/>
  <c r="L151" i="6"/>
  <c r="X151" i="6"/>
  <c r="AK151" i="6"/>
  <c r="AP151" i="6"/>
  <c r="AT151" i="6"/>
  <c r="A152" i="6"/>
  <c r="Y152" i="6" s="1"/>
  <c r="B152" i="6"/>
  <c r="C152" i="6"/>
  <c r="E152" i="6"/>
  <c r="F152" i="6"/>
  <c r="G152" i="6"/>
  <c r="H152" i="6"/>
  <c r="I152" i="6"/>
  <c r="L152" i="6"/>
  <c r="X152" i="6"/>
  <c r="AK152" i="6"/>
  <c r="AT152" i="6"/>
  <c r="A153" i="6"/>
  <c r="Y153" i="6" s="1"/>
  <c r="B153" i="6"/>
  <c r="C153" i="6"/>
  <c r="E153" i="6"/>
  <c r="F153" i="6"/>
  <c r="G153" i="6"/>
  <c r="H153" i="6"/>
  <c r="I153" i="6"/>
  <c r="L153" i="6"/>
  <c r="X153" i="6"/>
  <c r="AK153" i="6"/>
  <c r="AT153" i="6"/>
  <c r="A154" i="6"/>
  <c r="Y154" i="6" s="1"/>
  <c r="B154" i="6"/>
  <c r="C154" i="6"/>
  <c r="E154" i="6"/>
  <c r="F154" i="6"/>
  <c r="G154" i="6"/>
  <c r="H154" i="6"/>
  <c r="I154" i="6"/>
  <c r="L154" i="6"/>
  <c r="X154" i="6"/>
  <c r="AK154" i="6"/>
  <c r="AT154" i="6"/>
  <c r="A155" i="6"/>
  <c r="B155" i="6"/>
  <c r="C155" i="6"/>
  <c r="E155" i="6"/>
  <c r="AM155" i="6" s="1"/>
  <c r="F155" i="6"/>
  <c r="G155" i="6"/>
  <c r="H155" i="6"/>
  <c r="I155" i="6"/>
  <c r="L155" i="6"/>
  <c r="X155" i="6"/>
  <c r="AK155" i="6"/>
  <c r="AT155" i="6"/>
  <c r="A156" i="6"/>
  <c r="Z156" i="6" s="1"/>
  <c r="J156" i="6" s="1"/>
  <c r="B156" i="6"/>
  <c r="C156" i="6"/>
  <c r="E156" i="6"/>
  <c r="F156" i="6"/>
  <c r="G156" i="6"/>
  <c r="H156" i="6"/>
  <c r="I156" i="6"/>
  <c r="L156" i="6"/>
  <c r="X156" i="6"/>
  <c r="AK156" i="6"/>
  <c r="AT156" i="6"/>
  <c r="A157" i="6"/>
  <c r="Y157" i="6" s="1"/>
  <c r="B157" i="6"/>
  <c r="C157" i="6"/>
  <c r="E157" i="6"/>
  <c r="F157" i="6"/>
  <c r="G157" i="6"/>
  <c r="H157" i="6"/>
  <c r="I157" i="6"/>
  <c r="L157" i="6"/>
  <c r="X157" i="6"/>
  <c r="AK157" i="6"/>
  <c r="AT157" i="6"/>
  <c r="A158" i="6"/>
  <c r="Y158" i="6" s="1"/>
  <c r="B158" i="6"/>
  <c r="C158" i="6"/>
  <c r="E158" i="6"/>
  <c r="F158" i="6"/>
  <c r="G158" i="6"/>
  <c r="H158" i="6"/>
  <c r="I158" i="6"/>
  <c r="L158" i="6"/>
  <c r="X158" i="6"/>
  <c r="AK158" i="6"/>
  <c r="AT158" i="6"/>
  <c r="A159" i="6"/>
  <c r="Y159" i="6" s="1"/>
  <c r="B159" i="6"/>
  <c r="C159" i="6"/>
  <c r="E159" i="6"/>
  <c r="AP159" i="6" s="1"/>
  <c r="F159" i="6"/>
  <c r="G159" i="6"/>
  <c r="H159" i="6"/>
  <c r="I159" i="6"/>
  <c r="L159" i="6"/>
  <c r="X159" i="6"/>
  <c r="AK159" i="6"/>
  <c r="AT159" i="6"/>
  <c r="A160" i="6"/>
  <c r="B160" i="6"/>
  <c r="C160" i="6"/>
  <c r="E160" i="6"/>
  <c r="F160" i="6"/>
  <c r="G160" i="6"/>
  <c r="H160" i="6"/>
  <c r="I160" i="6"/>
  <c r="L160" i="6"/>
  <c r="X160" i="6"/>
  <c r="AK160" i="6"/>
  <c r="AT160" i="6"/>
  <c r="A161" i="6"/>
  <c r="Y161" i="6" s="1"/>
  <c r="B161" i="6"/>
  <c r="C161" i="6"/>
  <c r="E161" i="6"/>
  <c r="AM161" i="6" s="1"/>
  <c r="F161" i="6"/>
  <c r="G161" i="6"/>
  <c r="H161" i="6"/>
  <c r="I161" i="6"/>
  <c r="L161" i="6"/>
  <c r="X161" i="6"/>
  <c r="AK161" i="6"/>
  <c r="AT161" i="6"/>
  <c r="A162" i="6"/>
  <c r="Y162" i="6" s="1"/>
  <c r="B162" i="6"/>
  <c r="C162" i="6"/>
  <c r="E162" i="6"/>
  <c r="AP162" i="6" s="1"/>
  <c r="F162" i="6"/>
  <c r="G162" i="6"/>
  <c r="H162" i="6"/>
  <c r="I162" i="6"/>
  <c r="L162" i="6"/>
  <c r="X162" i="6"/>
  <c r="AK162" i="6"/>
  <c r="AM162" i="6"/>
  <c r="AT162" i="6"/>
  <c r="A163" i="6"/>
  <c r="Y163" i="6" s="1"/>
  <c r="B163" i="6"/>
  <c r="C163" i="6"/>
  <c r="E163" i="6"/>
  <c r="F163" i="6"/>
  <c r="G163" i="6"/>
  <c r="H163" i="6"/>
  <c r="I163" i="6"/>
  <c r="L163" i="6"/>
  <c r="X163" i="6"/>
  <c r="AK163" i="6"/>
  <c r="AT163" i="6"/>
  <c r="A164" i="6"/>
  <c r="Z164" i="6" s="1"/>
  <c r="J164" i="6" s="1"/>
  <c r="B164" i="6"/>
  <c r="C164" i="6"/>
  <c r="E164" i="6"/>
  <c r="F164" i="6"/>
  <c r="G164" i="6"/>
  <c r="H164" i="6"/>
  <c r="I164" i="6"/>
  <c r="L164" i="6"/>
  <c r="X164" i="6"/>
  <c r="AK164" i="6"/>
  <c r="AT164" i="6"/>
  <c r="A165" i="6"/>
  <c r="Z165" i="6" s="1"/>
  <c r="J165" i="6" s="1"/>
  <c r="B165" i="6"/>
  <c r="C165" i="6"/>
  <c r="E165" i="6"/>
  <c r="F165" i="6"/>
  <c r="G165" i="6"/>
  <c r="H165" i="6"/>
  <c r="I165" i="6"/>
  <c r="L165" i="6"/>
  <c r="X165" i="6"/>
  <c r="AK165" i="6"/>
  <c r="AT165" i="6"/>
  <c r="A166" i="6"/>
  <c r="Y166" i="6" s="1"/>
  <c r="B166" i="6"/>
  <c r="C166" i="6"/>
  <c r="E166" i="6"/>
  <c r="F166" i="6"/>
  <c r="G166" i="6"/>
  <c r="H166" i="6"/>
  <c r="I166" i="6"/>
  <c r="L166" i="6"/>
  <c r="X166" i="6"/>
  <c r="AK166" i="6"/>
  <c r="AT166" i="6"/>
  <c r="A167" i="6"/>
  <c r="Y167" i="6" s="1"/>
  <c r="B167" i="6"/>
  <c r="C167" i="6"/>
  <c r="E167" i="6"/>
  <c r="F167" i="6"/>
  <c r="G167" i="6"/>
  <c r="H167" i="6"/>
  <c r="I167" i="6"/>
  <c r="L167" i="6"/>
  <c r="X167" i="6"/>
  <c r="AK167" i="6"/>
  <c r="AT167" i="6"/>
  <c r="A168" i="6"/>
  <c r="B168" i="6"/>
  <c r="C168" i="6"/>
  <c r="E168" i="6"/>
  <c r="F168" i="6"/>
  <c r="G168" i="6"/>
  <c r="H168" i="6"/>
  <c r="I168" i="6"/>
  <c r="L168" i="6"/>
  <c r="X168" i="6"/>
  <c r="AK168" i="6"/>
  <c r="AT168" i="6"/>
  <c r="A169" i="6"/>
  <c r="Z169" i="6" s="1"/>
  <c r="J169" i="6" s="1"/>
  <c r="B169" i="6"/>
  <c r="C169" i="6"/>
  <c r="E169" i="6"/>
  <c r="AN169" i="6" s="1"/>
  <c r="F169" i="6"/>
  <c r="G169" i="6"/>
  <c r="H169" i="6"/>
  <c r="I169" i="6"/>
  <c r="L169" i="6"/>
  <c r="X169" i="6"/>
  <c r="AK169" i="6"/>
  <c r="AO169" i="6"/>
  <c r="AT169" i="6"/>
  <c r="A170" i="6"/>
  <c r="Y170" i="6" s="1"/>
  <c r="B170" i="6"/>
  <c r="C170" i="6"/>
  <c r="E170" i="6"/>
  <c r="AM170" i="6" s="1"/>
  <c r="F170" i="6"/>
  <c r="G170" i="6"/>
  <c r="H170" i="6"/>
  <c r="I170" i="6"/>
  <c r="L170" i="6"/>
  <c r="X170" i="6"/>
  <c r="AK170" i="6"/>
  <c r="AT170" i="6"/>
  <c r="A171" i="6"/>
  <c r="Z171" i="6" s="1"/>
  <c r="J171" i="6" s="1"/>
  <c r="B171" i="6"/>
  <c r="C171" i="6"/>
  <c r="E171" i="6"/>
  <c r="F171" i="6"/>
  <c r="G171" i="6"/>
  <c r="H171" i="6"/>
  <c r="I171" i="6"/>
  <c r="L171" i="6"/>
  <c r="X171" i="6"/>
  <c r="AK171" i="6"/>
  <c r="AT171" i="6"/>
  <c r="A172" i="6"/>
  <c r="Y172" i="6" s="1"/>
  <c r="B172" i="6"/>
  <c r="C172" i="6"/>
  <c r="E172" i="6"/>
  <c r="F172" i="6"/>
  <c r="G172" i="6"/>
  <c r="H172" i="6"/>
  <c r="I172" i="6"/>
  <c r="L172" i="6"/>
  <c r="X172" i="6"/>
  <c r="AK172" i="6"/>
  <c r="AT172" i="6"/>
  <c r="A173" i="6"/>
  <c r="Z173" i="6" s="1"/>
  <c r="J173" i="6" s="1"/>
  <c r="B173" i="6"/>
  <c r="C173" i="6"/>
  <c r="E173" i="6"/>
  <c r="F173" i="6"/>
  <c r="G173" i="6"/>
  <c r="H173" i="6"/>
  <c r="I173" i="6"/>
  <c r="L173" i="6"/>
  <c r="X173" i="6"/>
  <c r="AK173" i="6"/>
  <c r="AT173" i="6"/>
  <c r="A174" i="6"/>
  <c r="Y174" i="6" s="1"/>
  <c r="B174" i="6"/>
  <c r="C174" i="6"/>
  <c r="E174" i="6"/>
  <c r="F174" i="6"/>
  <c r="G174" i="6"/>
  <c r="H174" i="6"/>
  <c r="I174" i="6"/>
  <c r="L174" i="6"/>
  <c r="X174" i="6"/>
  <c r="AK174" i="6"/>
  <c r="AT174" i="6"/>
  <c r="A175" i="6"/>
  <c r="Y175" i="6" s="1"/>
  <c r="B175" i="6"/>
  <c r="C175" i="6"/>
  <c r="E175" i="6"/>
  <c r="F175" i="6"/>
  <c r="G175" i="6"/>
  <c r="H175" i="6"/>
  <c r="I175" i="6"/>
  <c r="L175" i="6"/>
  <c r="X175" i="6"/>
  <c r="AK175" i="6"/>
  <c r="AM175" i="6"/>
  <c r="AT175" i="6"/>
  <c r="A176" i="6"/>
  <c r="Z176" i="6" s="1"/>
  <c r="J176" i="6" s="1"/>
  <c r="B176" i="6"/>
  <c r="C176" i="6"/>
  <c r="E176" i="6"/>
  <c r="F176" i="6"/>
  <c r="G176" i="6"/>
  <c r="H176" i="6"/>
  <c r="I176" i="6"/>
  <c r="L176" i="6"/>
  <c r="X176" i="6"/>
  <c r="AK176" i="6"/>
  <c r="AM176" i="6"/>
  <c r="AT176" i="6"/>
  <c r="A177" i="6"/>
  <c r="Z177" i="6" s="1"/>
  <c r="J177" i="6" s="1"/>
  <c r="B177" i="6"/>
  <c r="C177" i="6"/>
  <c r="E177" i="6"/>
  <c r="F177" i="6"/>
  <c r="G177" i="6"/>
  <c r="H177" i="6"/>
  <c r="I177" i="6"/>
  <c r="L177" i="6"/>
  <c r="X177" i="6"/>
  <c r="AK177" i="6"/>
  <c r="AT177" i="6"/>
  <c r="A178" i="6"/>
  <c r="Z178" i="6" s="1"/>
  <c r="J178" i="6" s="1"/>
  <c r="B178" i="6"/>
  <c r="C178" i="6"/>
  <c r="E178" i="6"/>
  <c r="F178" i="6"/>
  <c r="G178" i="6"/>
  <c r="H178" i="6"/>
  <c r="I178" i="6"/>
  <c r="L178" i="6"/>
  <c r="X178" i="6"/>
  <c r="AK178" i="6"/>
  <c r="AT178" i="6"/>
  <c r="A179" i="6"/>
  <c r="Z179" i="6" s="1"/>
  <c r="J179" i="6" s="1"/>
  <c r="B179" i="6"/>
  <c r="C179" i="6"/>
  <c r="E179" i="6"/>
  <c r="F179" i="6"/>
  <c r="G179" i="6"/>
  <c r="H179" i="6"/>
  <c r="I179" i="6"/>
  <c r="L179" i="6"/>
  <c r="X179" i="6"/>
  <c r="AK179" i="6"/>
  <c r="AT179" i="6"/>
  <c r="A180" i="6"/>
  <c r="Y180" i="6" s="1"/>
  <c r="B180" i="6"/>
  <c r="C180" i="6"/>
  <c r="E180" i="6"/>
  <c r="F180" i="6"/>
  <c r="G180" i="6"/>
  <c r="H180" i="6"/>
  <c r="I180" i="6"/>
  <c r="L180" i="6"/>
  <c r="X180" i="6"/>
  <c r="AK180" i="6"/>
  <c r="AT180" i="6"/>
  <c r="A181" i="6"/>
  <c r="Z181" i="6" s="1"/>
  <c r="J181" i="6" s="1"/>
  <c r="B181" i="6"/>
  <c r="C181" i="6"/>
  <c r="E181" i="6"/>
  <c r="F181" i="6"/>
  <c r="G181" i="6"/>
  <c r="H181" i="6"/>
  <c r="I181" i="6"/>
  <c r="L181" i="6"/>
  <c r="X181" i="6"/>
  <c r="AK181" i="6"/>
  <c r="AT181" i="6"/>
  <c r="A182" i="6"/>
  <c r="Y182" i="6" s="1"/>
  <c r="B182" i="6"/>
  <c r="C182" i="6"/>
  <c r="E182" i="6"/>
  <c r="F182" i="6"/>
  <c r="G182" i="6"/>
  <c r="H182" i="6"/>
  <c r="I182" i="6"/>
  <c r="L182" i="6"/>
  <c r="X182" i="6"/>
  <c r="AK182" i="6"/>
  <c r="AT182" i="6"/>
  <c r="A183" i="6"/>
  <c r="Y183" i="6" s="1"/>
  <c r="B183" i="6"/>
  <c r="C183" i="6"/>
  <c r="E183" i="6"/>
  <c r="F183" i="6"/>
  <c r="G183" i="6"/>
  <c r="H183" i="6"/>
  <c r="I183" i="6"/>
  <c r="L183" i="6"/>
  <c r="X183" i="6"/>
  <c r="AK183" i="6"/>
  <c r="AM183" i="6"/>
  <c r="AT183" i="6"/>
  <c r="A184" i="6"/>
  <c r="Z184" i="6" s="1"/>
  <c r="J184" i="6" s="1"/>
  <c r="B184" i="6"/>
  <c r="C184" i="6"/>
  <c r="E184" i="6"/>
  <c r="F184" i="6"/>
  <c r="G184" i="6"/>
  <c r="H184" i="6"/>
  <c r="I184" i="6"/>
  <c r="L184" i="6"/>
  <c r="X184" i="6"/>
  <c r="AK184" i="6"/>
  <c r="AT184" i="6"/>
  <c r="A185" i="6"/>
  <c r="Z185" i="6" s="1"/>
  <c r="J185" i="6" s="1"/>
  <c r="B185" i="6"/>
  <c r="C185" i="6"/>
  <c r="E185" i="6"/>
  <c r="F185" i="6"/>
  <c r="G185" i="6"/>
  <c r="H185" i="6"/>
  <c r="I185" i="6"/>
  <c r="L185" i="6"/>
  <c r="X185" i="6"/>
  <c r="AK185" i="6"/>
  <c r="AT185" i="6"/>
  <c r="A186" i="6"/>
  <c r="Z186" i="6" s="1"/>
  <c r="J186" i="6" s="1"/>
  <c r="B186" i="6"/>
  <c r="C186" i="6"/>
  <c r="E186" i="6"/>
  <c r="F186" i="6"/>
  <c r="G186" i="6"/>
  <c r="H186" i="6"/>
  <c r="I186" i="6"/>
  <c r="L186" i="6"/>
  <c r="X186" i="6"/>
  <c r="AK186" i="6"/>
  <c r="AT186" i="6"/>
  <c r="A187" i="6"/>
  <c r="Y187" i="6" s="1"/>
  <c r="B187" i="6"/>
  <c r="C187" i="6"/>
  <c r="E187" i="6"/>
  <c r="F187" i="6"/>
  <c r="G187" i="6"/>
  <c r="H187" i="6"/>
  <c r="I187" i="6"/>
  <c r="L187" i="6"/>
  <c r="X187" i="6"/>
  <c r="AK187" i="6"/>
  <c r="AT187" i="6"/>
  <c r="A188" i="6"/>
  <c r="Z188" i="6" s="1"/>
  <c r="J188" i="6" s="1"/>
  <c r="B188" i="6"/>
  <c r="C188" i="6"/>
  <c r="E188" i="6"/>
  <c r="F188" i="6"/>
  <c r="G188" i="6"/>
  <c r="H188" i="6"/>
  <c r="I188" i="6"/>
  <c r="L188" i="6"/>
  <c r="X188" i="6"/>
  <c r="AK188" i="6"/>
  <c r="AT188" i="6"/>
  <c r="A189" i="6"/>
  <c r="B189" i="6"/>
  <c r="C189" i="6"/>
  <c r="E189" i="6"/>
  <c r="F189" i="6"/>
  <c r="G189" i="6"/>
  <c r="H189" i="6"/>
  <c r="I189" i="6"/>
  <c r="L189" i="6"/>
  <c r="X189" i="6"/>
  <c r="AK189" i="6"/>
  <c r="AT189" i="6"/>
  <c r="A190" i="6"/>
  <c r="Y190" i="6" s="1"/>
  <c r="B190" i="6"/>
  <c r="C190" i="6"/>
  <c r="E190" i="6"/>
  <c r="AO190" i="6" s="1"/>
  <c r="F190" i="6"/>
  <c r="G190" i="6"/>
  <c r="H190" i="6"/>
  <c r="I190" i="6"/>
  <c r="L190" i="6"/>
  <c r="X190" i="6"/>
  <c r="AK190" i="6"/>
  <c r="AT190" i="6"/>
  <c r="A191" i="6"/>
  <c r="Z191" i="6" s="1"/>
  <c r="J191" i="6" s="1"/>
  <c r="B191" i="6"/>
  <c r="C191" i="6"/>
  <c r="E191" i="6"/>
  <c r="F191" i="6"/>
  <c r="G191" i="6"/>
  <c r="H191" i="6"/>
  <c r="I191" i="6"/>
  <c r="L191" i="6"/>
  <c r="X191" i="6"/>
  <c r="AK191" i="6"/>
  <c r="AT191" i="6"/>
  <c r="A192" i="6"/>
  <c r="Z192" i="6" s="1"/>
  <c r="J192" i="6" s="1"/>
  <c r="B192" i="6"/>
  <c r="C192" i="6"/>
  <c r="E192" i="6"/>
  <c r="F192" i="6"/>
  <c r="G192" i="6"/>
  <c r="H192" i="6"/>
  <c r="I192" i="6"/>
  <c r="L192" i="6"/>
  <c r="X192" i="6"/>
  <c r="AK192" i="6"/>
  <c r="AT192" i="6"/>
  <c r="A193" i="6"/>
  <c r="Z193" i="6" s="1"/>
  <c r="J193" i="6" s="1"/>
  <c r="B193" i="6"/>
  <c r="C193" i="6"/>
  <c r="E193" i="6"/>
  <c r="F193" i="6"/>
  <c r="G193" i="6"/>
  <c r="H193" i="6"/>
  <c r="I193" i="6"/>
  <c r="L193" i="6"/>
  <c r="X193" i="6"/>
  <c r="AK193" i="6"/>
  <c r="AT193" i="6"/>
  <c r="A194" i="6"/>
  <c r="Y194" i="6" s="1"/>
  <c r="B194" i="6"/>
  <c r="C194" i="6"/>
  <c r="E194" i="6"/>
  <c r="F194" i="6"/>
  <c r="G194" i="6"/>
  <c r="H194" i="6"/>
  <c r="I194" i="6"/>
  <c r="L194" i="6"/>
  <c r="X194" i="6"/>
  <c r="AK194" i="6"/>
  <c r="AT194" i="6"/>
  <c r="A195" i="6"/>
  <c r="Y195" i="6" s="1"/>
  <c r="B195" i="6"/>
  <c r="C195" i="6"/>
  <c r="E195" i="6"/>
  <c r="AM195" i="6" s="1"/>
  <c r="F195" i="6"/>
  <c r="G195" i="6"/>
  <c r="H195" i="6"/>
  <c r="I195" i="6"/>
  <c r="L195" i="6"/>
  <c r="X195" i="6"/>
  <c r="AK195" i="6"/>
  <c r="AT195" i="6"/>
  <c r="A196" i="6"/>
  <c r="B196" i="6"/>
  <c r="C196" i="6"/>
  <c r="E196" i="6"/>
  <c r="F196" i="6"/>
  <c r="G196" i="6"/>
  <c r="H196" i="6"/>
  <c r="I196" i="6"/>
  <c r="L196" i="6"/>
  <c r="X196" i="6"/>
  <c r="AK196" i="6"/>
  <c r="AT196" i="6"/>
  <c r="A197" i="6"/>
  <c r="Z197" i="6" s="1"/>
  <c r="J197" i="6" s="1"/>
  <c r="B197" i="6"/>
  <c r="C197" i="6"/>
  <c r="E197" i="6"/>
  <c r="F197" i="6"/>
  <c r="G197" i="6"/>
  <c r="H197" i="6"/>
  <c r="I197" i="6"/>
  <c r="L197" i="6"/>
  <c r="X197" i="6"/>
  <c r="AK197" i="6"/>
  <c r="AT197" i="6"/>
  <c r="A198" i="6"/>
  <c r="Z198" i="6" s="1"/>
  <c r="J198" i="6" s="1"/>
  <c r="B198" i="6"/>
  <c r="C198" i="6"/>
  <c r="E198" i="6"/>
  <c r="F198" i="6"/>
  <c r="G198" i="6"/>
  <c r="H198" i="6"/>
  <c r="I198" i="6"/>
  <c r="L198" i="6"/>
  <c r="X198" i="6"/>
  <c r="AK198" i="6"/>
  <c r="AP198" i="6"/>
  <c r="AT198" i="6"/>
  <c r="A199" i="6"/>
  <c r="Y199" i="6" s="1"/>
  <c r="B199" i="6"/>
  <c r="C199" i="6"/>
  <c r="E199" i="6"/>
  <c r="F199" i="6"/>
  <c r="G199" i="6"/>
  <c r="H199" i="6"/>
  <c r="I199" i="6"/>
  <c r="L199" i="6"/>
  <c r="X199" i="6"/>
  <c r="AK199" i="6"/>
  <c r="AT199" i="6"/>
  <c r="A200" i="6"/>
  <c r="Z200" i="6" s="1"/>
  <c r="J200" i="6" s="1"/>
  <c r="B200" i="6"/>
  <c r="C200" i="6"/>
  <c r="E200" i="6"/>
  <c r="F200" i="6"/>
  <c r="G200" i="6"/>
  <c r="H200" i="6"/>
  <c r="I200" i="6"/>
  <c r="L200" i="6"/>
  <c r="X200" i="6"/>
  <c r="AK200" i="6"/>
  <c r="AT200" i="6"/>
  <c r="A201" i="6"/>
  <c r="Z201" i="6" s="1"/>
  <c r="J201" i="6" s="1"/>
  <c r="B201" i="6"/>
  <c r="C201" i="6"/>
  <c r="E201" i="6"/>
  <c r="F201" i="6"/>
  <c r="G201" i="6"/>
  <c r="H201" i="6"/>
  <c r="I201" i="6"/>
  <c r="L201" i="6"/>
  <c r="X201" i="6"/>
  <c r="AK201" i="6"/>
  <c r="AT201" i="6"/>
  <c r="A202" i="6"/>
  <c r="Y202" i="6" s="1"/>
  <c r="B202" i="6"/>
  <c r="C202" i="6"/>
  <c r="E202" i="6"/>
  <c r="F202" i="6"/>
  <c r="G202" i="6"/>
  <c r="H202" i="6"/>
  <c r="I202" i="6"/>
  <c r="L202" i="6"/>
  <c r="X202" i="6"/>
  <c r="AK202" i="6"/>
  <c r="AT202" i="6"/>
  <c r="A203" i="6"/>
  <c r="Y203" i="6" s="1"/>
  <c r="B203" i="6"/>
  <c r="C203" i="6"/>
  <c r="E203" i="6"/>
  <c r="F203" i="6"/>
  <c r="G203" i="6"/>
  <c r="H203" i="6"/>
  <c r="I203" i="6"/>
  <c r="L203" i="6"/>
  <c r="X203" i="6"/>
  <c r="AK203" i="6"/>
  <c r="AT203" i="6"/>
  <c r="A204" i="6"/>
  <c r="B204" i="6"/>
  <c r="C204" i="6"/>
  <c r="E204" i="6"/>
  <c r="AM204" i="6" s="1"/>
  <c r="F204" i="6"/>
  <c r="G204" i="6"/>
  <c r="H204" i="6"/>
  <c r="I204" i="6"/>
  <c r="L204" i="6"/>
  <c r="X204" i="6"/>
  <c r="AK204" i="6"/>
  <c r="AT204" i="6"/>
  <c r="A205" i="6"/>
  <c r="Z205" i="6" s="1"/>
  <c r="J205" i="6" s="1"/>
  <c r="B205" i="6"/>
  <c r="C205" i="6"/>
  <c r="E205" i="6"/>
  <c r="F205" i="6"/>
  <c r="G205" i="6"/>
  <c r="H205" i="6"/>
  <c r="I205" i="6"/>
  <c r="L205" i="6"/>
  <c r="X205" i="6"/>
  <c r="AK205" i="6"/>
  <c r="AT205" i="6"/>
  <c r="A206" i="6"/>
  <c r="Z206" i="6" s="1"/>
  <c r="J206" i="6" s="1"/>
  <c r="B206" i="6"/>
  <c r="C206" i="6"/>
  <c r="E206" i="6"/>
  <c r="F206" i="6"/>
  <c r="G206" i="6"/>
  <c r="H206" i="6"/>
  <c r="I206" i="6"/>
  <c r="L206" i="6"/>
  <c r="X206" i="6"/>
  <c r="AK206" i="6"/>
  <c r="AT206" i="6"/>
  <c r="A207" i="6"/>
  <c r="Z207" i="6" s="1"/>
  <c r="J207" i="6" s="1"/>
  <c r="B207" i="6"/>
  <c r="C207" i="6"/>
  <c r="E207" i="6"/>
  <c r="F207" i="6"/>
  <c r="G207" i="6"/>
  <c r="H207" i="6"/>
  <c r="I207" i="6"/>
  <c r="L207" i="6"/>
  <c r="X207" i="6"/>
  <c r="AK207" i="6"/>
  <c r="AT207" i="6"/>
  <c r="A208" i="6"/>
  <c r="Y208" i="6" s="1"/>
  <c r="B208" i="6"/>
  <c r="C208" i="6"/>
  <c r="E208" i="6"/>
  <c r="AN208" i="6" s="1"/>
  <c r="F208" i="6"/>
  <c r="G208" i="6"/>
  <c r="H208" i="6"/>
  <c r="I208" i="6"/>
  <c r="L208" i="6"/>
  <c r="X208" i="6"/>
  <c r="AK208" i="6"/>
  <c r="AT208" i="6"/>
  <c r="A209" i="6"/>
  <c r="Z209" i="6" s="1"/>
  <c r="J209" i="6" s="1"/>
  <c r="B209" i="6"/>
  <c r="C209" i="6"/>
  <c r="E209" i="6"/>
  <c r="F209" i="6"/>
  <c r="G209" i="6"/>
  <c r="H209" i="6"/>
  <c r="I209" i="6"/>
  <c r="L209" i="6"/>
  <c r="X209" i="6"/>
  <c r="AK209" i="6"/>
  <c r="AT209" i="6"/>
  <c r="A210" i="6"/>
  <c r="Y210" i="6" s="1"/>
  <c r="B210" i="6"/>
  <c r="C210" i="6"/>
  <c r="E210" i="6"/>
  <c r="F210" i="6"/>
  <c r="G210" i="6"/>
  <c r="H210" i="6"/>
  <c r="I210" i="6"/>
  <c r="L210" i="6"/>
  <c r="X210" i="6"/>
  <c r="AK210" i="6"/>
  <c r="AT210" i="6"/>
  <c r="A211" i="6"/>
  <c r="Y211" i="6" s="1"/>
  <c r="B211" i="6"/>
  <c r="C211" i="6"/>
  <c r="E211" i="6"/>
  <c r="F211" i="6"/>
  <c r="G211" i="6"/>
  <c r="H211" i="6"/>
  <c r="I211" i="6"/>
  <c r="L211" i="6"/>
  <c r="X211" i="6"/>
  <c r="AK211" i="6"/>
  <c r="AO211" i="6"/>
  <c r="AT211" i="6"/>
  <c r="C206" i="8"/>
  <c r="B206" i="8"/>
  <c r="A206" i="8"/>
  <c r="AI206" i="8" s="1"/>
  <c r="C205" i="8"/>
  <c r="B205" i="8"/>
  <c r="A205" i="8"/>
  <c r="AI205" i="8" s="1"/>
  <c r="C204" i="8"/>
  <c r="B204" i="8"/>
  <c r="A204" i="8"/>
  <c r="AI204" i="8" s="1"/>
  <c r="C203" i="8"/>
  <c r="B203" i="8"/>
  <c r="A203" i="8"/>
  <c r="AI203" i="8" s="1"/>
  <c r="C202" i="8"/>
  <c r="B202" i="8"/>
  <c r="A202" i="8"/>
  <c r="AI202" i="8" s="1"/>
  <c r="C201" i="8"/>
  <c r="B201" i="8"/>
  <c r="A201" i="8"/>
  <c r="AI201" i="8" s="1"/>
  <c r="C200" i="8"/>
  <c r="B200" i="8"/>
  <c r="A200" i="8"/>
  <c r="AI200" i="8" s="1"/>
  <c r="C199" i="8"/>
  <c r="B199" i="8"/>
  <c r="A199" i="8"/>
  <c r="AI199" i="8" s="1"/>
  <c r="C198" i="8"/>
  <c r="B198" i="8"/>
  <c r="A198" i="8"/>
  <c r="AI198" i="8" s="1"/>
  <c r="C197" i="8"/>
  <c r="B197" i="8"/>
  <c r="A197" i="8"/>
  <c r="AI197" i="8" s="1"/>
  <c r="C196" i="8"/>
  <c r="B196" i="8"/>
  <c r="A196" i="8"/>
  <c r="AI196" i="8" s="1"/>
  <c r="C195" i="8"/>
  <c r="B195" i="8"/>
  <c r="A195" i="8"/>
  <c r="AI195" i="8" s="1"/>
  <c r="C194" i="8"/>
  <c r="B194" i="8"/>
  <c r="A194" i="8"/>
  <c r="AI194" i="8" s="1"/>
  <c r="C193" i="8"/>
  <c r="B193" i="8"/>
  <c r="A193" i="8"/>
  <c r="AI193" i="8" s="1"/>
  <c r="C192" i="8"/>
  <c r="B192" i="8"/>
  <c r="A192" i="8"/>
  <c r="AI192" i="8" s="1"/>
  <c r="C191" i="8"/>
  <c r="B191" i="8"/>
  <c r="A191" i="8"/>
  <c r="AI191" i="8" s="1"/>
  <c r="C190" i="8"/>
  <c r="B190" i="8"/>
  <c r="A190" i="8"/>
  <c r="AI190" i="8" s="1"/>
  <c r="C189" i="8"/>
  <c r="B189" i="8"/>
  <c r="A189" i="8"/>
  <c r="AI189" i="8" s="1"/>
  <c r="C188" i="8"/>
  <c r="B188" i="8"/>
  <c r="A188" i="8"/>
  <c r="AI188" i="8" s="1"/>
  <c r="C187" i="8"/>
  <c r="B187" i="8"/>
  <c r="A187" i="8"/>
  <c r="AI187" i="8" s="1"/>
  <c r="C186" i="8"/>
  <c r="B186" i="8"/>
  <c r="A186" i="8"/>
  <c r="AI186" i="8" s="1"/>
  <c r="C185" i="8"/>
  <c r="B185" i="8"/>
  <c r="A185" i="8"/>
  <c r="AI185" i="8" s="1"/>
  <c r="C184" i="8"/>
  <c r="B184" i="8"/>
  <c r="A184" i="8"/>
  <c r="AI184" i="8" s="1"/>
  <c r="C183" i="8"/>
  <c r="B183" i="8"/>
  <c r="A183" i="8"/>
  <c r="AI183" i="8" s="1"/>
  <c r="C182" i="8"/>
  <c r="B182" i="8"/>
  <c r="A182" i="8"/>
  <c r="AI182" i="8" s="1"/>
  <c r="C181" i="8"/>
  <c r="B181" i="8"/>
  <c r="A181" i="8"/>
  <c r="AI181" i="8" s="1"/>
  <c r="C180" i="8"/>
  <c r="B180" i="8"/>
  <c r="A180" i="8"/>
  <c r="AI180" i="8" s="1"/>
  <c r="C179" i="8"/>
  <c r="B179" i="8"/>
  <c r="A179" i="8"/>
  <c r="AI179" i="8" s="1"/>
  <c r="C178" i="8"/>
  <c r="B178" i="8"/>
  <c r="A178" i="8"/>
  <c r="AI178" i="8" s="1"/>
  <c r="C177" i="8"/>
  <c r="B177" i="8"/>
  <c r="A177" i="8"/>
  <c r="AI177" i="8" s="1"/>
  <c r="C176" i="8"/>
  <c r="B176" i="8"/>
  <c r="A176" i="8"/>
  <c r="AI176" i="8" s="1"/>
  <c r="C175" i="8"/>
  <c r="B175" i="8"/>
  <c r="A175" i="8"/>
  <c r="AI175" i="8" s="1"/>
  <c r="C174" i="8"/>
  <c r="B174" i="8"/>
  <c r="A174" i="8"/>
  <c r="AI174" i="8" s="1"/>
  <c r="C173" i="8"/>
  <c r="B173" i="8"/>
  <c r="A173" i="8"/>
  <c r="AI173" i="8" s="1"/>
  <c r="C172" i="8"/>
  <c r="B172" i="8"/>
  <c r="A172" i="8"/>
  <c r="AI172" i="8" s="1"/>
  <c r="C171" i="8"/>
  <c r="B171" i="8"/>
  <c r="A171" i="8"/>
  <c r="AI171" i="8" s="1"/>
  <c r="C170" i="8"/>
  <c r="B170" i="8"/>
  <c r="A170" i="8"/>
  <c r="AI170" i="8" s="1"/>
  <c r="C169" i="8"/>
  <c r="B169" i="8"/>
  <c r="A169" i="8"/>
  <c r="AI169" i="8" s="1"/>
  <c r="C168" i="8"/>
  <c r="B168" i="8"/>
  <c r="A168" i="8"/>
  <c r="AI168" i="8" s="1"/>
  <c r="C167" i="8"/>
  <c r="B167" i="8"/>
  <c r="A167" i="8"/>
  <c r="AI167" i="8" s="1"/>
  <c r="C166" i="8"/>
  <c r="B166" i="8"/>
  <c r="A166" i="8"/>
  <c r="AI166" i="8" s="1"/>
  <c r="C165" i="8"/>
  <c r="B165" i="8"/>
  <c r="A165" i="8"/>
  <c r="AI165" i="8" s="1"/>
  <c r="C164" i="8"/>
  <c r="B164" i="8"/>
  <c r="A164" i="8"/>
  <c r="AI164" i="8" s="1"/>
  <c r="C163" i="8"/>
  <c r="B163" i="8"/>
  <c r="A163" i="8"/>
  <c r="AI163" i="8" s="1"/>
  <c r="C162" i="8"/>
  <c r="B162" i="8"/>
  <c r="A162" i="8"/>
  <c r="AI162" i="8" s="1"/>
  <c r="C161" i="8"/>
  <c r="B161" i="8"/>
  <c r="A161" i="8"/>
  <c r="AI161" i="8" s="1"/>
  <c r="C160" i="8"/>
  <c r="B160" i="8"/>
  <c r="A160" i="8"/>
  <c r="AI160" i="8" s="1"/>
  <c r="C159" i="8"/>
  <c r="B159" i="8"/>
  <c r="A159" i="8"/>
  <c r="AI159" i="8" s="1"/>
  <c r="C158" i="8"/>
  <c r="B158" i="8"/>
  <c r="A158" i="8"/>
  <c r="AI158" i="8" s="1"/>
  <c r="C157" i="8"/>
  <c r="B157" i="8"/>
  <c r="A157" i="8"/>
  <c r="AI157" i="8" s="1"/>
  <c r="C156" i="8"/>
  <c r="B156" i="8"/>
  <c r="A156" i="8"/>
  <c r="AI156" i="8" s="1"/>
  <c r="C155" i="8"/>
  <c r="B155" i="8"/>
  <c r="A155" i="8"/>
  <c r="AI155" i="8" s="1"/>
  <c r="C154" i="8"/>
  <c r="B154" i="8"/>
  <c r="A154" i="8"/>
  <c r="AI154" i="8" s="1"/>
  <c r="C153" i="8"/>
  <c r="B153" i="8"/>
  <c r="A153" i="8"/>
  <c r="AI153" i="8" s="1"/>
  <c r="C152" i="8"/>
  <c r="B152" i="8"/>
  <c r="A152" i="8"/>
  <c r="AI152" i="8" s="1"/>
  <c r="C151" i="8"/>
  <c r="B151" i="8"/>
  <c r="A151" i="8"/>
  <c r="AI151" i="8" s="1"/>
  <c r="C150" i="8"/>
  <c r="B150" i="8"/>
  <c r="A150" i="8"/>
  <c r="AI150" i="8" s="1"/>
  <c r="C149" i="8"/>
  <c r="B149" i="8"/>
  <c r="A149" i="8"/>
  <c r="AI149" i="8" s="1"/>
  <c r="C148" i="8"/>
  <c r="B148" i="8"/>
  <c r="A148" i="8"/>
  <c r="AI148" i="8" s="1"/>
  <c r="C147" i="8"/>
  <c r="B147" i="8"/>
  <c r="A147" i="8"/>
  <c r="AI147" i="8" s="1"/>
  <c r="C146" i="8"/>
  <c r="B146" i="8"/>
  <c r="A146" i="8"/>
  <c r="AI146" i="8" s="1"/>
  <c r="C145" i="8"/>
  <c r="B145" i="8"/>
  <c r="A145" i="8"/>
  <c r="AI145" i="8" s="1"/>
  <c r="C144" i="8"/>
  <c r="B144" i="8"/>
  <c r="A144" i="8"/>
  <c r="AI144" i="8" s="1"/>
  <c r="C143" i="8"/>
  <c r="B143" i="8"/>
  <c r="A143" i="8"/>
  <c r="AI143" i="8" s="1"/>
  <c r="C142" i="8"/>
  <c r="B142" i="8"/>
  <c r="A142" i="8"/>
  <c r="AI142" i="8" s="1"/>
  <c r="C141" i="8"/>
  <c r="B141" i="8"/>
  <c r="A141" i="8"/>
  <c r="AI141" i="8" s="1"/>
  <c r="C140" i="8"/>
  <c r="B140" i="8"/>
  <c r="A140" i="8"/>
  <c r="AI140" i="8" s="1"/>
  <c r="C139" i="8"/>
  <c r="B139" i="8"/>
  <c r="A139" i="8"/>
  <c r="AI139" i="8" s="1"/>
  <c r="C138" i="8"/>
  <c r="B138" i="8"/>
  <c r="A138" i="8"/>
  <c r="AI138" i="8" s="1"/>
  <c r="C137" i="8"/>
  <c r="B137" i="8"/>
  <c r="A137" i="8"/>
  <c r="AI137" i="8" s="1"/>
  <c r="C136" i="8"/>
  <c r="B136" i="8"/>
  <c r="A136" i="8"/>
  <c r="AI136" i="8" s="1"/>
  <c r="C135" i="8"/>
  <c r="B135" i="8"/>
  <c r="A135" i="8"/>
  <c r="AI135" i="8" s="1"/>
  <c r="C134" i="8"/>
  <c r="B134" i="8"/>
  <c r="A134" i="8"/>
  <c r="AI134" i="8" s="1"/>
  <c r="C133" i="8"/>
  <c r="B133" i="8"/>
  <c r="A133" i="8"/>
  <c r="AI133" i="8" s="1"/>
  <c r="C132" i="8"/>
  <c r="B132" i="8"/>
  <c r="A132" i="8"/>
  <c r="AI132" i="8" s="1"/>
  <c r="C131" i="8"/>
  <c r="B131" i="8"/>
  <c r="A131" i="8"/>
  <c r="AI131" i="8" s="1"/>
  <c r="C130" i="8"/>
  <c r="B130" i="8"/>
  <c r="A130" i="8"/>
  <c r="AI130" i="8" s="1"/>
  <c r="C129" i="8"/>
  <c r="B129" i="8"/>
  <c r="A129" i="8"/>
  <c r="AI129" i="8" s="1"/>
  <c r="C128" i="8"/>
  <c r="B128" i="8"/>
  <c r="A128" i="8"/>
  <c r="AI128" i="8" s="1"/>
  <c r="C127" i="8"/>
  <c r="B127" i="8"/>
  <c r="A127" i="8"/>
  <c r="AI127" i="8" s="1"/>
  <c r="C126" i="8"/>
  <c r="B126" i="8"/>
  <c r="A126" i="8"/>
  <c r="AI126" i="8" s="1"/>
  <c r="C125" i="8"/>
  <c r="B125" i="8"/>
  <c r="A125" i="8"/>
  <c r="AI125" i="8" s="1"/>
  <c r="C124" i="8"/>
  <c r="B124" i="8"/>
  <c r="A124" i="8"/>
  <c r="AI124" i="8" s="1"/>
  <c r="C123" i="8"/>
  <c r="B123" i="8"/>
  <c r="A123" i="8"/>
  <c r="AI123" i="8" s="1"/>
  <c r="C122" i="8"/>
  <c r="B122" i="8"/>
  <c r="A122" i="8"/>
  <c r="AI122" i="8" s="1"/>
  <c r="C121" i="8"/>
  <c r="B121" i="8"/>
  <c r="A121" i="8"/>
  <c r="AI121" i="8" s="1"/>
  <c r="C120" i="8"/>
  <c r="B120" i="8"/>
  <c r="A120" i="8"/>
  <c r="AI120" i="8" s="1"/>
  <c r="C119" i="8"/>
  <c r="B119" i="8"/>
  <c r="A119" i="8"/>
  <c r="AI119" i="8" s="1"/>
  <c r="C118" i="8"/>
  <c r="B118" i="8"/>
  <c r="A118" i="8"/>
  <c r="AI118" i="8" s="1"/>
  <c r="C117" i="8"/>
  <c r="B117" i="8"/>
  <c r="A117" i="8"/>
  <c r="AI117" i="8" s="1"/>
  <c r="C116" i="8"/>
  <c r="B116" i="8"/>
  <c r="A116" i="8"/>
  <c r="AI116" i="8" s="1"/>
  <c r="C115" i="8"/>
  <c r="B115" i="8"/>
  <c r="A115" i="8"/>
  <c r="AI115" i="8" s="1"/>
  <c r="C114" i="8"/>
  <c r="B114" i="8"/>
  <c r="A114" i="8"/>
  <c r="AI114" i="8" s="1"/>
  <c r="C113" i="8"/>
  <c r="B113" i="8"/>
  <c r="A113" i="8"/>
  <c r="AI113" i="8" s="1"/>
  <c r="C112" i="8"/>
  <c r="B112" i="8"/>
  <c r="A112" i="8"/>
  <c r="AI112" i="8" s="1"/>
  <c r="C111" i="8"/>
  <c r="B111" i="8"/>
  <c r="A111" i="8"/>
  <c r="AI111" i="8" s="1"/>
  <c r="C110" i="8"/>
  <c r="B110" i="8"/>
  <c r="A110" i="8"/>
  <c r="AI110" i="8" s="1"/>
  <c r="C109" i="8"/>
  <c r="B109" i="8"/>
  <c r="A109" i="8"/>
  <c r="AI109" i="8" s="1"/>
  <c r="C108" i="8"/>
  <c r="B108" i="8"/>
  <c r="A108" i="8"/>
  <c r="AI108" i="8" s="1"/>
  <c r="C107" i="8"/>
  <c r="B107" i="8"/>
  <c r="A107" i="8"/>
  <c r="AI107" i="8" s="1"/>
  <c r="AO159" i="6" l="1"/>
  <c r="AM110" i="6"/>
  <c r="AP21" i="6"/>
  <c r="Y111" i="5"/>
  <c r="S28" i="5"/>
  <c r="J28" i="5" s="1"/>
  <c r="U28" i="5" s="1"/>
  <c r="AP205" i="6"/>
  <c r="AN205" i="6"/>
  <c r="AM188" i="6"/>
  <c r="AN188" i="6"/>
  <c r="AS186" i="6"/>
  <c r="AN186" i="6"/>
  <c r="AM177" i="6"/>
  <c r="AN177" i="6"/>
  <c r="AO166" i="6"/>
  <c r="AN166" i="6"/>
  <c r="AM164" i="6"/>
  <c r="AN164" i="6"/>
  <c r="AM150" i="6"/>
  <c r="AN150" i="6"/>
  <c r="AO148" i="6"/>
  <c r="AN148" i="6"/>
  <c r="AM146" i="6"/>
  <c r="AN146" i="6"/>
  <c r="AO137" i="6"/>
  <c r="AO124" i="6"/>
  <c r="AM96" i="6"/>
  <c r="AO94" i="6"/>
  <c r="AM83" i="6"/>
  <c r="AO76" i="6"/>
  <c r="AP67" i="6"/>
  <c r="AM62" i="6"/>
  <c r="AO44" i="6"/>
  <c r="AN44" i="6"/>
  <c r="AO30" i="6"/>
  <c r="R84" i="5"/>
  <c r="AS190" i="6"/>
  <c r="AN190" i="6"/>
  <c r="AM168" i="6"/>
  <c r="AN168" i="6"/>
  <c r="AO203" i="6"/>
  <c r="AN203" i="6"/>
  <c r="AO201" i="6"/>
  <c r="AN201" i="6"/>
  <c r="AS199" i="6"/>
  <c r="AN199" i="6"/>
  <c r="AS159" i="6"/>
  <c r="AN159" i="6"/>
  <c r="AP157" i="6"/>
  <c r="AN157" i="6"/>
  <c r="AM144" i="6"/>
  <c r="AN144" i="6"/>
  <c r="AO140" i="6"/>
  <c r="AN140" i="6"/>
  <c r="AO135" i="6"/>
  <c r="AM133" i="6"/>
  <c r="AM131" i="6"/>
  <c r="AP122" i="6"/>
  <c r="AS120" i="6"/>
  <c r="AO81" i="6"/>
  <c r="AP79" i="6"/>
  <c r="AO60" i="6"/>
  <c r="AO49" i="6"/>
  <c r="AN49" i="6"/>
  <c r="AP35" i="6"/>
  <c r="AO26" i="6"/>
  <c r="AP197" i="6"/>
  <c r="AN197" i="6"/>
  <c r="AM184" i="6"/>
  <c r="AN184" i="6"/>
  <c r="AO175" i="6"/>
  <c r="AN175" i="6"/>
  <c r="AO173" i="6"/>
  <c r="AN173" i="6"/>
  <c r="AP171" i="6"/>
  <c r="AN171" i="6"/>
  <c r="AS162" i="6"/>
  <c r="AN162" i="6"/>
  <c r="AO155" i="6"/>
  <c r="AN155" i="6"/>
  <c r="AP153" i="6"/>
  <c r="AN153" i="6"/>
  <c r="AO129" i="6"/>
  <c r="AO109" i="6"/>
  <c r="AM107" i="6"/>
  <c r="AS70" i="6"/>
  <c r="AO58" i="6"/>
  <c r="AO47" i="6"/>
  <c r="AS40" i="6"/>
  <c r="AS38" i="6"/>
  <c r="AM33" i="6"/>
  <c r="AM24" i="6"/>
  <c r="AN24" i="6"/>
  <c r="AO21" i="6"/>
  <c r="S68" i="5"/>
  <c r="J68" i="5" s="1"/>
  <c r="W68" i="5" s="1"/>
  <c r="AO210" i="6"/>
  <c r="AN210" i="6"/>
  <c r="AS195" i="6"/>
  <c r="AN195" i="6"/>
  <c r="AO193" i="6"/>
  <c r="AN193" i="6"/>
  <c r="AS191" i="6"/>
  <c r="AN191" i="6"/>
  <c r="AO182" i="6"/>
  <c r="AN182" i="6"/>
  <c r="AO180" i="6"/>
  <c r="AN180" i="6"/>
  <c r="AP160" i="6"/>
  <c r="AN160" i="6"/>
  <c r="AO138" i="6"/>
  <c r="AN138" i="6"/>
  <c r="AM127" i="6"/>
  <c r="AM125" i="6"/>
  <c r="AO116" i="6"/>
  <c r="AM114" i="6"/>
  <c r="AP112" i="6"/>
  <c r="AM105" i="6"/>
  <c r="AO103" i="6"/>
  <c r="AO101" i="6"/>
  <c r="AO86" i="6"/>
  <c r="AO65" i="6"/>
  <c r="AS54" i="6"/>
  <c r="AP31" i="6"/>
  <c r="AN31" i="6"/>
  <c r="AM19" i="6"/>
  <c r="AM206" i="6"/>
  <c r="AN206" i="6"/>
  <c r="AO189" i="6"/>
  <c r="AN189" i="6"/>
  <c r="AS178" i="6"/>
  <c r="AN178" i="6"/>
  <c r="AS167" i="6"/>
  <c r="AN167" i="6"/>
  <c r="AP165" i="6"/>
  <c r="AN165" i="6"/>
  <c r="AP163" i="6"/>
  <c r="AN163" i="6"/>
  <c r="AO151" i="6"/>
  <c r="AN151" i="6"/>
  <c r="AO149" i="6"/>
  <c r="AN149" i="6"/>
  <c r="AM147" i="6"/>
  <c r="AN147" i="6"/>
  <c r="AO97" i="6"/>
  <c r="AP95" i="6"/>
  <c r="AM84" i="6"/>
  <c r="AM68" i="6"/>
  <c r="AS61" i="6"/>
  <c r="AN61" i="6"/>
  <c r="AO45" i="6"/>
  <c r="AM43" i="6"/>
  <c r="AO36" i="6"/>
  <c r="AP22" i="6"/>
  <c r="AP206" i="6"/>
  <c r="AP187" i="6"/>
  <c r="AN187" i="6"/>
  <c r="AO204" i="6"/>
  <c r="AN204" i="6"/>
  <c r="AO202" i="6"/>
  <c r="AN202" i="6"/>
  <c r="AM200" i="6"/>
  <c r="AN200" i="6"/>
  <c r="AM185" i="6"/>
  <c r="AN185" i="6"/>
  <c r="Y178" i="6"/>
  <c r="AO176" i="6"/>
  <c r="AN176" i="6"/>
  <c r="AS158" i="6"/>
  <c r="AN158" i="6"/>
  <c r="AM156" i="6"/>
  <c r="AN156" i="6"/>
  <c r="AO145" i="6"/>
  <c r="AN145" i="6"/>
  <c r="AO143" i="6"/>
  <c r="AN143" i="6"/>
  <c r="AM141" i="6"/>
  <c r="AN141" i="6"/>
  <c r="AP136" i="6"/>
  <c r="AS134" i="6"/>
  <c r="AP132" i="6"/>
  <c r="AS123" i="6"/>
  <c r="AS121" i="6"/>
  <c r="AM119" i="6"/>
  <c r="AM93" i="6"/>
  <c r="AP82" i="6"/>
  <c r="AM80" i="6"/>
  <c r="AP75" i="6"/>
  <c r="AO73" i="6"/>
  <c r="AS50" i="6"/>
  <c r="AM48" i="6"/>
  <c r="AO41" i="6"/>
  <c r="AO29" i="6"/>
  <c r="AM27" i="6"/>
  <c r="AN27" i="6"/>
  <c r="R160" i="5"/>
  <c r="AM198" i="6"/>
  <c r="AN198" i="6"/>
  <c r="AO196" i="6"/>
  <c r="AN196" i="6"/>
  <c r="AO174" i="6"/>
  <c r="AN174" i="6"/>
  <c r="AS172" i="6"/>
  <c r="AN172" i="6"/>
  <c r="AM154" i="6"/>
  <c r="AN154" i="6"/>
  <c r="AO152" i="6"/>
  <c r="AN152" i="6"/>
  <c r="AM139" i="6"/>
  <c r="AN139" i="6"/>
  <c r="AO130" i="6"/>
  <c r="AO108" i="6"/>
  <c r="AS106" i="6"/>
  <c r="AS91" i="6"/>
  <c r="AM66" i="6"/>
  <c r="AP39" i="6"/>
  <c r="AM34" i="6"/>
  <c r="AO32" i="6"/>
  <c r="AP25" i="6"/>
  <c r="R114" i="5"/>
  <c r="AS211" i="6"/>
  <c r="AN211" i="6"/>
  <c r="AO209" i="6"/>
  <c r="AN209" i="6"/>
  <c r="AS207" i="6"/>
  <c r="AN207" i="6"/>
  <c r="AO194" i="6"/>
  <c r="AN194" i="6"/>
  <c r="AO192" i="6"/>
  <c r="AN192" i="6"/>
  <c r="AS183" i="6"/>
  <c r="AN183" i="6"/>
  <c r="AO181" i="6"/>
  <c r="AN181" i="6"/>
  <c r="AM179" i="6"/>
  <c r="AN179" i="6"/>
  <c r="AS170" i="6"/>
  <c r="AN170" i="6"/>
  <c r="AP161" i="6"/>
  <c r="AN161" i="6"/>
  <c r="AP128" i="6"/>
  <c r="AM126" i="6"/>
  <c r="AS113" i="6"/>
  <c r="AP104" i="6"/>
  <c r="AS102" i="6"/>
  <c r="AS100" i="6"/>
  <c r="AO87" i="6"/>
  <c r="AP85" i="6"/>
  <c r="AS76" i="6"/>
  <c r="AS69" i="6"/>
  <c r="AP57" i="6"/>
  <c r="AM55" i="6"/>
  <c r="AS53" i="6"/>
  <c r="AP46" i="6"/>
  <c r="AP23" i="6"/>
  <c r="AO20" i="6"/>
  <c r="AM18" i="6"/>
  <c r="AS16" i="6"/>
  <c r="AS14" i="6"/>
  <c r="AP17" i="6"/>
  <c r="AO15" i="6"/>
  <c r="AM13" i="6"/>
  <c r="AM187" i="6"/>
  <c r="AM112" i="6"/>
  <c r="AM91" i="6"/>
  <c r="AM121" i="6"/>
  <c r="AP123" i="6"/>
  <c r="AP102" i="6"/>
  <c r="AP65" i="6"/>
  <c r="R152" i="5"/>
  <c r="Y132" i="5"/>
  <c r="R68" i="5"/>
  <c r="AS187" i="6"/>
  <c r="Z150" i="6"/>
  <c r="J150" i="6" s="1"/>
  <c r="AO102" i="6"/>
  <c r="AO66" i="6"/>
  <c r="AS44" i="6"/>
  <c r="Y42" i="5"/>
  <c r="AM140" i="6"/>
  <c r="AM44" i="6"/>
  <c r="AM32" i="6"/>
  <c r="AA178" i="6"/>
  <c r="K178" i="6" s="1"/>
  <c r="AD178" i="6" s="1"/>
  <c r="M178" i="6" s="1"/>
  <c r="Y184" i="5"/>
  <c r="AM194" i="6"/>
  <c r="AM54" i="6"/>
  <c r="Y197" i="6"/>
  <c r="Y188" i="6"/>
  <c r="AP183" i="6"/>
  <c r="S203" i="5"/>
  <c r="J203" i="5" s="1"/>
  <c r="U203" i="5" s="1"/>
  <c r="AM102" i="6"/>
  <c r="AP36" i="6"/>
  <c r="R203" i="5"/>
  <c r="AM15" i="6"/>
  <c r="AM205" i="6"/>
  <c r="AP113" i="6"/>
  <c r="AS148" i="6"/>
  <c r="Z143" i="6"/>
  <c r="J143" i="6" s="1"/>
  <c r="AS136" i="6"/>
  <c r="AS36" i="6"/>
  <c r="Z176" i="5"/>
  <c r="K115" i="5"/>
  <c r="K106" i="5"/>
  <c r="AS175" i="6"/>
  <c r="Y160" i="5"/>
  <c r="S122" i="5"/>
  <c r="J122" i="5" s="1"/>
  <c r="W122" i="5" s="1"/>
  <c r="X111" i="5"/>
  <c r="AP167" i="6"/>
  <c r="AM73" i="6"/>
  <c r="AP175" i="6"/>
  <c r="Z174" i="6"/>
  <c r="J174" i="6" s="1"/>
  <c r="AP14" i="6"/>
  <c r="Z203" i="6"/>
  <c r="J203" i="6" s="1"/>
  <c r="AO161" i="6"/>
  <c r="AO17" i="6"/>
  <c r="AO14" i="6"/>
  <c r="AM148" i="6"/>
  <c r="AP40" i="6"/>
  <c r="F190" i="5"/>
  <c r="F125" i="5"/>
  <c r="AM87" i="6"/>
  <c r="AS105" i="6"/>
  <c r="AS82" i="6"/>
  <c r="S130" i="5"/>
  <c r="J130" i="5" s="1"/>
  <c r="S66" i="5"/>
  <c r="J66" i="5" s="1"/>
  <c r="Z54" i="5"/>
  <c r="Z152" i="6"/>
  <c r="J152" i="6" s="1"/>
  <c r="F61" i="5"/>
  <c r="K31" i="5"/>
  <c r="AM210" i="6"/>
  <c r="AM135" i="6"/>
  <c r="Y171" i="6"/>
  <c r="AS140" i="6"/>
  <c r="AO136" i="6"/>
  <c r="AO57" i="6"/>
  <c r="F198" i="5"/>
  <c r="R184" i="5"/>
  <c r="K26" i="5"/>
  <c r="AM165" i="6"/>
  <c r="Z182" i="6"/>
  <c r="J182" i="6" s="1"/>
  <c r="Z166" i="6"/>
  <c r="J166" i="6" s="1"/>
  <c r="AP140" i="6"/>
  <c r="AM57" i="6"/>
  <c r="Z49" i="6"/>
  <c r="J49" i="6" s="1"/>
  <c r="Z40" i="6"/>
  <c r="J40" i="6" s="1"/>
  <c r="Z27" i="6"/>
  <c r="J27" i="6" s="1"/>
  <c r="R211" i="5"/>
  <c r="Z192" i="5"/>
  <c r="Q184" i="5"/>
  <c r="S152" i="5"/>
  <c r="J152" i="5" s="1"/>
  <c r="V152" i="5" s="1"/>
  <c r="K123" i="5"/>
  <c r="S84" i="5"/>
  <c r="J84" i="5" s="1"/>
  <c r="AS156" i="6"/>
  <c r="Y192" i="5"/>
  <c r="AM122" i="6"/>
  <c r="AM94" i="6"/>
  <c r="AS132" i="6"/>
  <c r="Z106" i="6"/>
  <c r="J106" i="6" s="1"/>
  <c r="AS94" i="6"/>
  <c r="Z57" i="6"/>
  <c r="J57" i="6" s="1"/>
  <c r="Y136" i="5"/>
  <c r="F27" i="5"/>
  <c r="AM173" i="6"/>
  <c r="AM95" i="6"/>
  <c r="AS67" i="6"/>
  <c r="Y200" i="6"/>
  <c r="Z175" i="6"/>
  <c r="J175" i="6" s="1"/>
  <c r="AO170" i="6"/>
  <c r="AA167" i="6"/>
  <c r="AB167" i="6" s="1"/>
  <c r="Y164" i="6"/>
  <c r="Y156" i="6"/>
  <c r="AO132" i="6"/>
  <c r="AP94" i="6"/>
  <c r="S127" i="5"/>
  <c r="J127" i="5" s="1"/>
  <c r="W127" i="5" s="1"/>
  <c r="AS152" i="6"/>
  <c r="AM132" i="6"/>
  <c r="AO13" i="6"/>
  <c r="R176" i="5"/>
  <c r="S115" i="5"/>
  <c r="J115" i="5" s="1"/>
  <c r="W115" i="5" s="1"/>
  <c r="K54" i="5"/>
  <c r="Y24" i="5"/>
  <c r="X24" i="5"/>
  <c r="Z24" i="5"/>
  <c r="Y32" i="5"/>
  <c r="X32" i="5"/>
  <c r="Z32" i="5"/>
  <c r="Y28" i="5"/>
  <c r="X28" i="5"/>
  <c r="Z28" i="5"/>
  <c r="AP181" i="6"/>
  <c r="AM104" i="6"/>
  <c r="AP80" i="6"/>
  <c r="F147" i="5"/>
  <c r="W145" i="5"/>
  <c r="K120" i="5"/>
  <c r="W93" i="5"/>
  <c r="K78" i="5"/>
  <c r="F65" i="5"/>
  <c r="AM180" i="6"/>
  <c r="Z208" i="6"/>
  <c r="J208" i="6" s="1"/>
  <c r="AS203" i="6"/>
  <c r="Z199" i="6"/>
  <c r="J199" i="6" s="1"/>
  <c r="Y191" i="6"/>
  <c r="AA153" i="6"/>
  <c r="AB153" i="6" s="1"/>
  <c r="AS144" i="6"/>
  <c r="AS122" i="6"/>
  <c r="AO80" i="6"/>
  <c r="AS66" i="6"/>
  <c r="AS34" i="6"/>
  <c r="AS31" i="6"/>
  <c r="U145" i="5"/>
  <c r="K121" i="5"/>
  <c r="R86" i="5"/>
  <c r="AM38" i="6"/>
  <c r="AS202" i="6"/>
  <c r="AP203" i="6"/>
  <c r="AP144" i="6"/>
  <c r="Y139" i="6"/>
  <c r="AS108" i="6"/>
  <c r="AO104" i="6"/>
  <c r="AS86" i="6"/>
  <c r="AP66" i="6"/>
  <c r="AS62" i="6"/>
  <c r="AO38" i="6"/>
  <c r="Z184" i="5"/>
  <c r="R178" i="5"/>
  <c r="R136" i="5"/>
  <c r="Z132" i="5"/>
  <c r="R130" i="5"/>
  <c r="K93" i="5"/>
  <c r="X89" i="5"/>
  <c r="K74" i="5"/>
  <c r="K69" i="5"/>
  <c r="Y49" i="5"/>
  <c r="F23" i="5"/>
  <c r="S17" i="5"/>
  <c r="J17" i="5" s="1"/>
  <c r="AO144" i="6"/>
  <c r="AP48" i="6"/>
  <c r="AS163" i="6"/>
  <c r="AP148" i="6"/>
  <c r="Z147" i="6"/>
  <c r="J147" i="6" s="1"/>
  <c r="AM109" i="6"/>
  <c r="AP105" i="6"/>
  <c r="AS75" i="6"/>
  <c r="AP70" i="6"/>
  <c r="AA44" i="6"/>
  <c r="K44" i="6" s="1"/>
  <c r="AS13" i="6"/>
  <c r="Y176" i="5"/>
  <c r="Q160" i="5"/>
  <c r="K116" i="5"/>
  <c r="K105" i="5"/>
  <c r="K94" i="5"/>
  <c r="K43" i="5"/>
  <c r="R38" i="5"/>
  <c r="R28" i="5"/>
  <c r="AP86" i="6"/>
  <c r="AP190" i="6"/>
  <c r="AO163" i="6"/>
  <c r="Z101" i="6"/>
  <c r="J101" i="6" s="1"/>
  <c r="AS58" i="6"/>
  <c r="AO22" i="6"/>
  <c r="AP13" i="6"/>
  <c r="R158" i="5"/>
  <c r="R132" i="5"/>
  <c r="K117" i="5"/>
  <c r="F113" i="5"/>
  <c r="K110" i="5"/>
  <c r="F75" i="5"/>
  <c r="K62" i="5"/>
  <c r="Y50" i="5"/>
  <c r="AM108" i="6"/>
  <c r="Y109" i="6"/>
  <c r="Z98" i="6"/>
  <c r="J98" i="6" s="1"/>
  <c r="AP58" i="6"/>
  <c r="Z42" i="6"/>
  <c r="J42" i="6" s="1"/>
  <c r="Z130" i="5"/>
  <c r="K30" i="5"/>
  <c r="AM199" i="6"/>
  <c r="AA193" i="6"/>
  <c r="AO177" i="6"/>
  <c r="AA177" i="6"/>
  <c r="K177" i="6" s="1"/>
  <c r="AF177" i="6" s="1"/>
  <c r="N177" i="6" s="1"/>
  <c r="AP170" i="6"/>
  <c r="Z163" i="6"/>
  <c r="J163" i="6" s="1"/>
  <c r="AS139" i="6"/>
  <c r="AS116" i="6"/>
  <c r="AA13" i="6"/>
  <c r="AB13" i="6" s="1"/>
  <c r="Y180" i="5"/>
  <c r="R154" i="5"/>
  <c r="S147" i="5"/>
  <c r="J147" i="5" s="1"/>
  <c r="W147" i="5" s="1"/>
  <c r="X130" i="5"/>
  <c r="S78" i="5"/>
  <c r="J78" i="5" s="1"/>
  <c r="S14" i="5"/>
  <c r="J14" i="5" s="1"/>
  <c r="U14" i="5" s="1"/>
  <c r="Z21" i="5"/>
  <c r="Y21" i="5"/>
  <c r="Z108" i="5"/>
  <c r="X108" i="5"/>
  <c r="Z107" i="5"/>
  <c r="X107" i="5"/>
  <c r="Y107" i="5"/>
  <c r="Y74" i="5"/>
  <c r="Z74" i="5"/>
  <c r="X74" i="5"/>
  <c r="Y70" i="5"/>
  <c r="X70" i="5"/>
  <c r="Z70" i="5"/>
  <c r="Y174" i="5"/>
  <c r="X174" i="5"/>
  <c r="Z174" i="5"/>
  <c r="Y149" i="5"/>
  <c r="X149" i="5"/>
  <c r="Z149" i="5"/>
  <c r="Z147" i="5"/>
  <c r="X147" i="5"/>
  <c r="X145" i="5"/>
  <c r="Y145" i="5"/>
  <c r="Z145" i="5"/>
  <c r="Y134" i="5"/>
  <c r="Z134" i="5"/>
  <c r="X134" i="5"/>
  <c r="Z100" i="5"/>
  <c r="Y100" i="5"/>
  <c r="Y98" i="5"/>
  <c r="X98" i="5"/>
  <c r="Z98" i="5"/>
  <c r="Y78" i="5"/>
  <c r="X78" i="5"/>
  <c r="Z78" i="5"/>
  <c r="Y66" i="5"/>
  <c r="Z66" i="5"/>
  <c r="X66" i="5"/>
  <c r="Y40" i="5"/>
  <c r="X40" i="5"/>
  <c r="Z40" i="5"/>
  <c r="Z152" i="5"/>
  <c r="X152" i="5"/>
  <c r="Y152" i="5"/>
  <c r="Z65" i="5"/>
  <c r="X65" i="5"/>
  <c r="Y48" i="5"/>
  <c r="Z48" i="5"/>
  <c r="X48" i="5"/>
  <c r="Y44" i="5"/>
  <c r="Z44" i="5"/>
  <c r="X44" i="5"/>
  <c r="Y190" i="5"/>
  <c r="Z190" i="5"/>
  <c r="X190" i="5"/>
  <c r="Y166" i="5"/>
  <c r="X166" i="5"/>
  <c r="Z166" i="5"/>
  <c r="Y158" i="5"/>
  <c r="Z158" i="5"/>
  <c r="X158" i="5"/>
  <c r="Y138" i="5"/>
  <c r="X138" i="5"/>
  <c r="Z138" i="5"/>
  <c r="Z119" i="5"/>
  <c r="X119" i="5"/>
  <c r="Y119" i="5"/>
  <c r="Y118" i="5"/>
  <c r="Z118" i="5"/>
  <c r="X118" i="5"/>
  <c r="Y82" i="5"/>
  <c r="Z82" i="5"/>
  <c r="X82" i="5"/>
  <c r="Z77" i="5"/>
  <c r="Y77" i="5"/>
  <c r="X77" i="5"/>
  <c r="Y62" i="5"/>
  <c r="X62" i="5"/>
  <c r="Z62" i="5"/>
  <c r="Y20" i="5"/>
  <c r="Z20" i="5"/>
  <c r="X20" i="5"/>
  <c r="Z182" i="5"/>
  <c r="Y123" i="5"/>
  <c r="Z58" i="5"/>
  <c r="Z36" i="5"/>
  <c r="X21" i="5"/>
  <c r="X182" i="5"/>
  <c r="Z168" i="5"/>
  <c r="Z144" i="5"/>
  <c r="X142" i="5"/>
  <c r="Y135" i="5"/>
  <c r="X124" i="5"/>
  <c r="X123" i="5"/>
  <c r="Y115" i="5"/>
  <c r="Y93" i="5"/>
  <c r="X58" i="5"/>
  <c r="Y54" i="5"/>
  <c r="X51" i="5"/>
  <c r="X49" i="5"/>
  <c r="X36" i="5"/>
  <c r="Y33" i="5"/>
  <c r="X25" i="5"/>
  <c r="Z142" i="5"/>
  <c r="X29" i="5"/>
  <c r="Y168" i="5"/>
  <c r="Y164" i="5"/>
  <c r="Z160" i="5"/>
  <c r="Y144" i="5"/>
  <c r="X135" i="5"/>
  <c r="Y99" i="5"/>
  <c r="X93" i="5"/>
  <c r="Y89" i="5"/>
  <c r="Y207" i="6"/>
  <c r="AS206" i="6"/>
  <c r="Y205" i="6"/>
  <c r="AM203" i="6"/>
  <c r="AM197" i="6"/>
  <c r="AP195" i="6"/>
  <c r="Y192" i="6"/>
  <c r="AS188" i="6"/>
  <c r="AO187" i="6"/>
  <c r="AA185" i="6"/>
  <c r="K185" i="6" s="1"/>
  <c r="AC185" i="6" s="1"/>
  <c r="AE185" i="6" s="1"/>
  <c r="AS184" i="6"/>
  <c r="AP180" i="6"/>
  <c r="Y179" i="6"/>
  <c r="AS176" i="6"/>
  <c r="AA170" i="6"/>
  <c r="K170" i="6" s="1"/>
  <c r="AA169" i="6"/>
  <c r="K169" i="6" s="1"/>
  <c r="Z167" i="6"/>
  <c r="J167" i="6" s="1"/>
  <c r="AS166" i="6"/>
  <c r="AO153" i="6"/>
  <c r="AA151" i="6"/>
  <c r="AB151" i="6" s="1"/>
  <c r="AO100" i="6"/>
  <c r="AM100" i="6"/>
  <c r="AP100" i="6"/>
  <c r="Z99" i="6"/>
  <c r="J99" i="6" s="1"/>
  <c r="AA73" i="6"/>
  <c r="K73" i="6" s="1"/>
  <c r="AN73" i="6" s="1"/>
  <c r="Z70" i="6"/>
  <c r="J70" i="6" s="1"/>
  <c r="AS210" i="6"/>
  <c r="AA204" i="6"/>
  <c r="AB204" i="6" s="1"/>
  <c r="AS198" i="6"/>
  <c r="AO195" i="6"/>
  <c r="AA195" i="6"/>
  <c r="AP176" i="6"/>
  <c r="AA158" i="6"/>
  <c r="AB158" i="6" s="1"/>
  <c r="AP155" i="6"/>
  <c r="AA154" i="6"/>
  <c r="K154" i="6" s="1"/>
  <c r="AD154" i="6" s="1"/>
  <c r="M154" i="6" s="1"/>
  <c r="Z122" i="6"/>
  <c r="J122" i="6" s="1"/>
  <c r="AA121" i="6"/>
  <c r="AB121" i="6" s="1"/>
  <c r="Z120" i="6"/>
  <c r="J120" i="6" s="1"/>
  <c r="AM118" i="6"/>
  <c r="AP118" i="6"/>
  <c r="AS118" i="6"/>
  <c r="Z97" i="6"/>
  <c r="J97" i="6" s="1"/>
  <c r="AO89" i="6"/>
  <c r="AP89" i="6"/>
  <c r="AS85" i="6"/>
  <c r="Z82" i="6"/>
  <c r="J82" i="6" s="1"/>
  <c r="AO74" i="6"/>
  <c r="AM74" i="6"/>
  <c r="AS74" i="6"/>
  <c r="AP59" i="6"/>
  <c r="AS59" i="6"/>
  <c r="U109" i="5"/>
  <c r="V109" i="5"/>
  <c r="W109" i="5"/>
  <c r="AA145" i="6"/>
  <c r="K145" i="6" s="1"/>
  <c r="AC145" i="6" s="1"/>
  <c r="AE145" i="6" s="1"/>
  <c r="Y141" i="6"/>
  <c r="AS135" i="6"/>
  <c r="Z127" i="6"/>
  <c r="J127" i="6" s="1"/>
  <c r="AO111" i="6"/>
  <c r="AS98" i="6"/>
  <c r="AM98" i="6"/>
  <c r="Y90" i="6"/>
  <c r="Z90" i="6"/>
  <c r="J90" i="6" s="1"/>
  <c r="Z74" i="6"/>
  <c r="J74" i="6" s="1"/>
  <c r="AP211" i="6"/>
  <c r="AA211" i="6"/>
  <c r="AO197" i="6"/>
  <c r="AA196" i="6"/>
  <c r="AB196" i="6" s="1"/>
  <c r="AS194" i="6"/>
  <c r="AO183" i="6"/>
  <c r="AA182" i="6"/>
  <c r="K182" i="6" s="1"/>
  <c r="AS180" i="6"/>
  <c r="AM163" i="6"/>
  <c r="AA162" i="6"/>
  <c r="AS153" i="6"/>
  <c r="AM152" i="6"/>
  <c r="AA147" i="6"/>
  <c r="K147" i="6" s="1"/>
  <c r="AS128" i="6"/>
  <c r="AO128" i="6"/>
  <c r="AP117" i="6"/>
  <c r="AS117" i="6"/>
  <c r="Z113" i="6"/>
  <c r="J113" i="6" s="1"/>
  <c r="AP110" i="6"/>
  <c r="AO110" i="6"/>
  <c r="AS110" i="6"/>
  <c r="Z104" i="6"/>
  <c r="J104" i="6" s="1"/>
  <c r="AM90" i="6"/>
  <c r="AP90" i="6"/>
  <c r="AS90" i="6"/>
  <c r="AM85" i="6"/>
  <c r="AO85" i="6"/>
  <c r="U128" i="5"/>
  <c r="W128" i="5"/>
  <c r="Z58" i="6"/>
  <c r="J58" i="6" s="1"/>
  <c r="AP54" i="6"/>
  <c r="Z50" i="6"/>
  <c r="J50" i="6" s="1"/>
  <c r="AS49" i="6"/>
  <c r="Z33" i="6"/>
  <c r="J33" i="6" s="1"/>
  <c r="Z26" i="6"/>
  <c r="J26" i="6" s="1"/>
  <c r="AA23" i="6"/>
  <c r="AB23" i="6" s="1"/>
  <c r="AS20" i="6"/>
  <c r="Z18" i="6"/>
  <c r="J18" i="6" s="1"/>
  <c r="Q188" i="5"/>
  <c r="K169" i="5"/>
  <c r="F153" i="5"/>
  <c r="R151" i="5"/>
  <c r="S148" i="5"/>
  <c r="J148" i="5" s="1"/>
  <c r="U148" i="5" s="1"/>
  <c r="Q147" i="5"/>
  <c r="S146" i="5"/>
  <c r="J146" i="5" s="1"/>
  <c r="V146" i="5" s="1"/>
  <c r="K145" i="5"/>
  <c r="S143" i="5"/>
  <c r="J143" i="5" s="1"/>
  <c r="U143" i="5" s="1"/>
  <c r="S142" i="5"/>
  <c r="F137" i="5"/>
  <c r="S134" i="5"/>
  <c r="J134" i="5" s="1"/>
  <c r="U134" i="5" s="1"/>
  <c r="R128" i="5"/>
  <c r="R115" i="5"/>
  <c r="S98" i="5"/>
  <c r="J98" i="5" s="1"/>
  <c r="W98" i="5" s="1"/>
  <c r="F95" i="5"/>
  <c r="S88" i="5"/>
  <c r="J88" i="5" s="1"/>
  <c r="U88" i="5" s="1"/>
  <c r="K84" i="5"/>
  <c r="F79" i="5"/>
  <c r="R78" i="5"/>
  <c r="R76" i="5"/>
  <c r="S44" i="5"/>
  <c r="J44" i="5" s="1"/>
  <c r="U44" i="5" s="1"/>
  <c r="S41" i="5"/>
  <c r="J41" i="5" s="1"/>
  <c r="U41" i="5" s="1"/>
  <c r="R14" i="5"/>
  <c r="AO82" i="6"/>
  <c r="AO54" i="6"/>
  <c r="AP50" i="6"/>
  <c r="AP49" i="6"/>
  <c r="AP44" i="6"/>
  <c r="AS30" i="6"/>
  <c r="AO25" i="6"/>
  <c r="AS23" i="6"/>
  <c r="AP20" i="6"/>
  <c r="F206" i="5"/>
  <c r="R174" i="5"/>
  <c r="R166" i="5"/>
  <c r="Q151" i="5"/>
  <c r="Q148" i="5"/>
  <c r="R146" i="5"/>
  <c r="F143" i="5"/>
  <c r="R142" i="5"/>
  <c r="S129" i="5"/>
  <c r="J129" i="5" s="1"/>
  <c r="U129" i="5" s="1"/>
  <c r="F126" i="5"/>
  <c r="F124" i="5"/>
  <c r="S119" i="5"/>
  <c r="J119" i="5" s="1"/>
  <c r="W119" i="5" s="1"/>
  <c r="K104" i="5"/>
  <c r="R98" i="5"/>
  <c r="R88" i="5"/>
  <c r="F83" i="5"/>
  <c r="K82" i="5"/>
  <c r="S80" i="5"/>
  <c r="J80" i="5" s="1"/>
  <c r="W80" i="5" s="1"/>
  <c r="F73" i="5"/>
  <c r="K72" i="5"/>
  <c r="R42" i="5"/>
  <c r="F40" i="5"/>
  <c r="R26" i="5"/>
  <c r="R18" i="5"/>
  <c r="F17" i="5"/>
  <c r="K15" i="5"/>
  <c r="AA49" i="6"/>
  <c r="AB49" i="6" s="1"/>
  <c r="AA46" i="6"/>
  <c r="K46" i="6" s="1"/>
  <c r="AN46" i="6" s="1"/>
  <c r="AA43" i="6"/>
  <c r="AB43" i="6" s="1"/>
  <c r="K193" i="5"/>
  <c r="K185" i="5"/>
  <c r="F174" i="5"/>
  <c r="F166" i="5"/>
  <c r="K152" i="5"/>
  <c r="F150" i="5"/>
  <c r="K149" i="5"/>
  <c r="F141" i="5"/>
  <c r="K119" i="5"/>
  <c r="S117" i="5"/>
  <c r="J117" i="5" s="1"/>
  <c r="U117" i="5" s="1"/>
  <c r="K102" i="5"/>
  <c r="K81" i="5"/>
  <c r="R72" i="5"/>
  <c r="F71" i="5"/>
  <c r="K70" i="5"/>
  <c r="F67" i="5"/>
  <c r="F63" i="5"/>
  <c r="F58" i="5"/>
  <c r="K50" i="5"/>
  <c r="S24" i="5"/>
  <c r="J24" i="5" s="1"/>
  <c r="U24" i="5" s="1"/>
  <c r="Y16" i="5"/>
  <c r="X16" i="5"/>
  <c r="Z16" i="5"/>
  <c r="AM211" i="6"/>
  <c r="AS209" i="6"/>
  <c r="AA203" i="6"/>
  <c r="K203" i="6" s="1"/>
  <c r="AS201" i="6"/>
  <c r="AS193" i="6"/>
  <c r="AA174" i="6"/>
  <c r="AB174" i="6" s="1"/>
  <c r="AS168" i="6"/>
  <c r="AA168" i="6"/>
  <c r="AO167" i="6"/>
  <c r="AP156" i="6"/>
  <c r="AA146" i="6"/>
  <c r="K146" i="6" s="1"/>
  <c r="AS131" i="6"/>
  <c r="AA129" i="6"/>
  <c r="AB129" i="6" s="1"/>
  <c r="AS127" i="6"/>
  <c r="AA126" i="6"/>
  <c r="AB126" i="6" s="1"/>
  <c r="AO113" i="6"/>
  <c r="AP77" i="6"/>
  <c r="AS77" i="6"/>
  <c r="AP71" i="6"/>
  <c r="AM71" i="6"/>
  <c r="AO71" i="6"/>
  <c r="AS71" i="6"/>
  <c r="AA160" i="6"/>
  <c r="AA150" i="6"/>
  <c r="K150" i="6" s="1"/>
  <c r="AD150" i="6" s="1"/>
  <c r="M150" i="6" s="1"/>
  <c r="AA134" i="6"/>
  <c r="AB134" i="6" s="1"/>
  <c r="AO206" i="6"/>
  <c r="AA206" i="6"/>
  <c r="AB206" i="6" s="1"/>
  <c r="AM202" i="6"/>
  <c r="AO198" i="6"/>
  <c r="AA198" i="6"/>
  <c r="AB198" i="6" s="1"/>
  <c r="AP188" i="6"/>
  <c r="Z187" i="6"/>
  <c r="J187" i="6" s="1"/>
  <c r="AA183" i="6"/>
  <c r="AB183" i="6" s="1"/>
  <c r="AA181" i="6"/>
  <c r="K181" i="6" s="1"/>
  <c r="AS179" i="6"/>
  <c r="AS171" i="6"/>
  <c r="AM167" i="6"/>
  <c r="AO162" i="6"/>
  <c r="AS160" i="6"/>
  <c r="AM159" i="6"/>
  <c r="AO156" i="6"/>
  <c r="AA155" i="6"/>
  <c r="AB155" i="6" s="1"/>
  <c r="Z154" i="6"/>
  <c r="J154" i="6" s="1"/>
  <c r="AM153" i="6"/>
  <c r="AM151" i="6"/>
  <c r="Z148" i="6"/>
  <c r="J148" i="6" s="1"/>
  <c r="AS143" i="6"/>
  <c r="Z140" i="6"/>
  <c r="J140" i="6" s="1"/>
  <c r="AM128" i="6"/>
  <c r="AP121" i="6"/>
  <c r="AM113" i="6"/>
  <c r="AM101" i="6"/>
  <c r="AM86" i="6"/>
  <c r="Z84" i="6"/>
  <c r="J84" i="6" s="1"/>
  <c r="AM78" i="6"/>
  <c r="AO78" i="6"/>
  <c r="AP78" i="6"/>
  <c r="AM72" i="6"/>
  <c r="AO72" i="6"/>
  <c r="AP51" i="6"/>
  <c r="AM51" i="6"/>
  <c r="AO51" i="6"/>
  <c r="AS51" i="6"/>
  <c r="AS147" i="6"/>
  <c r="Z54" i="6"/>
  <c r="J54" i="6" s="1"/>
  <c r="Z210" i="6"/>
  <c r="J210" i="6" s="1"/>
  <c r="AO205" i="6"/>
  <c r="AS204" i="6"/>
  <c r="AS196" i="6"/>
  <c r="Z194" i="6"/>
  <c r="J194" i="6" s="1"/>
  <c r="AA190" i="6"/>
  <c r="AA189" i="6"/>
  <c r="K189" i="6" s="1"/>
  <c r="AO188" i="6"/>
  <c r="Y185" i="6"/>
  <c r="AP184" i="6"/>
  <c r="AA173" i="6"/>
  <c r="AS155" i="6"/>
  <c r="AP147" i="6"/>
  <c r="AP139" i="6"/>
  <c r="AS137" i="6"/>
  <c r="AP135" i="6"/>
  <c r="AO121" i="6"/>
  <c r="AS114" i="6"/>
  <c r="AO112" i="6"/>
  <c r="AS111" i="6"/>
  <c r="AP108" i="6"/>
  <c r="AM56" i="6"/>
  <c r="AP56" i="6"/>
  <c r="AP209" i="6"/>
  <c r="Z202" i="6"/>
  <c r="J202" i="6" s="1"/>
  <c r="AP201" i="6"/>
  <c r="AP193" i="6"/>
  <c r="Z190" i="6"/>
  <c r="J190" i="6" s="1"/>
  <c r="AO184" i="6"/>
  <c r="AS174" i="6"/>
  <c r="Z172" i="6"/>
  <c r="J172" i="6" s="1"/>
  <c r="AP168" i="6"/>
  <c r="AA161" i="6"/>
  <c r="AB161" i="6" s="1"/>
  <c r="Z159" i="6"/>
  <c r="J159" i="6" s="1"/>
  <c r="AP152" i="6"/>
  <c r="AP150" i="6"/>
  <c r="AO147" i="6"/>
  <c r="AP131" i="6"/>
  <c r="AS129" i="6"/>
  <c r="AP127" i="6"/>
  <c r="Z105" i="6"/>
  <c r="J105" i="6" s="1"/>
  <c r="AS103" i="6"/>
  <c r="AS95" i="6"/>
  <c r="AS89" i="6"/>
  <c r="AM89" i="6"/>
  <c r="Z86" i="6"/>
  <c r="J86" i="6" s="1"/>
  <c r="Z69" i="6"/>
  <c r="J69" i="6" s="1"/>
  <c r="AM209" i="6"/>
  <c r="AM207" i="6"/>
  <c r="Y206" i="6"/>
  <c r="AM201" i="6"/>
  <c r="Y198" i="6"/>
  <c r="AM193" i="6"/>
  <c r="AM191" i="6"/>
  <c r="Z180" i="6"/>
  <c r="J180" i="6" s="1"/>
  <c r="AM171" i="6"/>
  <c r="AO168" i="6"/>
  <c r="AO160" i="6"/>
  <c r="Z151" i="6"/>
  <c r="J151" i="6" s="1"/>
  <c r="AS145" i="6"/>
  <c r="Z144" i="6"/>
  <c r="J144" i="6" s="1"/>
  <c r="AP143" i="6"/>
  <c r="AA139" i="6"/>
  <c r="AP134" i="6"/>
  <c r="AO131" i="6"/>
  <c r="AO127" i="6"/>
  <c r="AO120" i="6"/>
  <c r="AM116" i="6"/>
  <c r="AM106" i="6"/>
  <c r="Z94" i="6"/>
  <c r="J94" i="6" s="1"/>
  <c r="Z79" i="6"/>
  <c r="J79" i="6" s="1"/>
  <c r="AM196" i="6"/>
  <c r="Z170" i="6"/>
  <c r="J170" i="6" s="1"/>
  <c r="AM160" i="6"/>
  <c r="AM143" i="6"/>
  <c r="Z135" i="6"/>
  <c r="J135" i="6" s="1"/>
  <c r="AM134" i="6"/>
  <c r="AA131" i="6"/>
  <c r="AB131" i="6" s="1"/>
  <c r="Z115" i="6"/>
  <c r="J115" i="6" s="1"/>
  <c r="Z112" i="6"/>
  <c r="J112" i="6" s="1"/>
  <c r="AA108" i="6"/>
  <c r="AB108" i="6" s="1"/>
  <c r="Z107" i="6"/>
  <c r="J107" i="6" s="1"/>
  <c r="AP93" i="6"/>
  <c r="AS93" i="6"/>
  <c r="AS81" i="6"/>
  <c r="AA209" i="6"/>
  <c r="AB209" i="6" s="1"/>
  <c r="AA201" i="6"/>
  <c r="AB201" i="6" s="1"/>
  <c r="AP174" i="6"/>
  <c r="AP173" i="6"/>
  <c r="K153" i="6"/>
  <c r="AD153" i="6" s="1"/>
  <c r="M153" i="6" s="1"/>
  <c r="AM129" i="6"/>
  <c r="AP126" i="6"/>
  <c r="AM103" i="6"/>
  <c r="AS101" i="6"/>
  <c r="AA100" i="6"/>
  <c r="AB100" i="6" s="1"/>
  <c r="Z96" i="6"/>
  <c r="J96" i="6" s="1"/>
  <c r="AO95" i="6"/>
  <c r="Z93" i="6"/>
  <c r="J93" i="6" s="1"/>
  <c r="AS78" i="6"/>
  <c r="S172" i="5"/>
  <c r="J172" i="5" s="1"/>
  <c r="V172" i="5" s="1"/>
  <c r="Q172" i="5"/>
  <c r="R96" i="5"/>
  <c r="S96" i="5"/>
  <c r="J96" i="5" s="1"/>
  <c r="U96" i="5" s="1"/>
  <c r="K91" i="5"/>
  <c r="F91" i="5"/>
  <c r="F66" i="5"/>
  <c r="K66" i="5"/>
  <c r="U46" i="5"/>
  <c r="V46" i="5"/>
  <c r="AS39" i="6"/>
  <c r="Q190" i="5"/>
  <c r="R190" i="5"/>
  <c r="K182" i="5"/>
  <c r="F182" i="5"/>
  <c r="F133" i="5"/>
  <c r="K133" i="5"/>
  <c r="F127" i="5"/>
  <c r="K127" i="5"/>
  <c r="F112" i="5"/>
  <c r="K112" i="5"/>
  <c r="K103" i="5"/>
  <c r="F103" i="5"/>
  <c r="K98" i="5"/>
  <c r="F98" i="5"/>
  <c r="R40" i="5"/>
  <c r="S40" i="5"/>
  <c r="J40" i="5" s="1"/>
  <c r="AA87" i="6"/>
  <c r="K87" i="6" s="1"/>
  <c r="AN87" i="6" s="1"/>
  <c r="AM79" i="6"/>
  <c r="AM76" i="6"/>
  <c r="AM70" i="6"/>
  <c r="AO62" i="6"/>
  <c r="AM50" i="6"/>
  <c r="Z48" i="6"/>
  <c r="J48" i="6" s="1"/>
  <c r="AS43" i="6"/>
  <c r="AM40" i="6"/>
  <c r="AO31" i="6"/>
  <c r="AM21" i="6"/>
  <c r="F205" i="5"/>
  <c r="K205" i="5"/>
  <c r="F177" i="5"/>
  <c r="K177" i="5"/>
  <c r="Q170" i="5"/>
  <c r="R170" i="5"/>
  <c r="S125" i="5"/>
  <c r="J125" i="5" s="1"/>
  <c r="V125" i="5" s="1"/>
  <c r="F88" i="5"/>
  <c r="K88" i="5"/>
  <c r="F76" i="5"/>
  <c r="K76" i="5"/>
  <c r="R60" i="5"/>
  <c r="S60" i="5"/>
  <c r="J60" i="5" s="1"/>
  <c r="U60" i="5" s="1"/>
  <c r="U26" i="5"/>
  <c r="V26" i="5"/>
  <c r="S22" i="5"/>
  <c r="J22" i="5" s="1"/>
  <c r="U22" i="5" s="1"/>
  <c r="R22" i="5"/>
  <c r="AO59" i="6"/>
  <c r="AP47" i="6"/>
  <c r="Z25" i="6"/>
  <c r="J25" i="6" s="1"/>
  <c r="AS15" i="6"/>
  <c r="K209" i="5"/>
  <c r="F197" i="5"/>
  <c r="K197" i="5"/>
  <c r="K158" i="5"/>
  <c r="F158" i="5"/>
  <c r="S156" i="5"/>
  <c r="J156" i="5" s="1"/>
  <c r="V156" i="5" s="1"/>
  <c r="Q156" i="5"/>
  <c r="Q150" i="5"/>
  <c r="R150" i="5"/>
  <c r="S140" i="5"/>
  <c r="J140" i="5" s="1"/>
  <c r="V140" i="5" s="1"/>
  <c r="Q140" i="5"/>
  <c r="R140" i="5"/>
  <c r="K134" i="5"/>
  <c r="F134" i="5"/>
  <c r="K128" i="5"/>
  <c r="F128" i="5"/>
  <c r="R123" i="5"/>
  <c r="S123" i="5"/>
  <c r="J123" i="5" s="1"/>
  <c r="Q90" i="5"/>
  <c r="R90" i="5"/>
  <c r="S90" i="5"/>
  <c r="J90" i="5" s="1"/>
  <c r="U90" i="5" s="1"/>
  <c r="F77" i="5"/>
  <c r="K77" i="5"/>
  <c r="S57" i="5"/>
  <c r="J57" i="5" s="1"/>
  <c r="U57" i="5" s="1"/>
  <c r="R57" i="5"/>
  <c r="AO67" i="6"/>
  <c r="AM59" i="6"/>
  <c r="AP53" i="6"/>
  <c r="AM47" i="6"/>
  <c r="AO39" i="6"/>
  <c r="AP34" i="6"/>
  <c r="AP30" i="6"/>
  <c r="AS29" i="6"/>
  <c r="AS22" i="6"/>
  <c r="AO18" i="6"/>
  <c r="Z17" i="6"/>
  <c r="J17" i="6" s="1"/>
  <c r="AO16" i="6"/>
  <c r="K201" i="5"/>
  <c r="K161" i="5"/>
  <c r="S153" i="5"/>
  <c r="J153" i="5" s="1"/>
  <c r="W153" i="5" s="1"/>
  <c r="Q153" i="5"/>
  <c r="F146" i="5"/>
  <c r="K146" i="5"/>
  <c r="K129" i="5"/>
  <c r="F129" i="5"/>
  <c r="F109" i="5"/>
  <c r="K109" i="5"/>
  <c r="R73" i="5"/>
  <c r="U66" i="5"/>
  <c r="W66" i="5"/>
  <c r="Z76" i="6"/>
  <c r="J76" i="6" s="1"/>
  <c r="AM75" i="6"/>
  <c r="AM67" i="6"/>
  <c r="Z62" i="6"/>
  <c r="J62" i="6" s="1"/>
  <c r="AO53" i="6"/>
  <c r="AM49" i="6"/>
  <c r="AP43" i="6"/>
  <c r="AM39" i="6"/>
  <c r="AO34" i="6"/>
  <c r="AA31" i="6"/>
  <c r="AB31" i="6" s="1"/>
  <c r="AM23" i="6"/>
  <c r="Z19" i="6"/>
  <c r="J19" i="6" s="1"/>
  <c r="AM16" i="6"/>
  <c r="F210" i="5"/>
  <c r="Q207" i="5"/>
  <c r="R207" i="5"/>
  <c r="S192" i="5"/>
  <c r="J192" i="5" s="1"/>
  <c r="V192" i="5" s="1"/>
  <c r="R192" i="5"/>
  <c r="R182" i="5"/>
  <c r="R126" i="5"/>
  <c r="S126" i="5"/>
  <c r="J126" i="5" s="1"/>
  <c r="V126" i="5" s="1"/>
  <c r="F101" i="5"/>
  <c r="K101" i="5"/>
  <c r="R65" i="5"/>
  <c r="R61" i="5"/>
  <c r="Q61" i="5"/>
  <c r="AA51" i="6"/>
  <c r="K51" i="6" s="1"/>
  <c r="AF51" i="6" s="1"/>
  <c r="N51" i="6" s="1"/>
  <c r="Z47" i="6"/>
  <c r="J47" i="6" s="1"/>
  <c r="AO43" i="6"/>
  <c r="AM26" i="6"/>
  <c r="Z20" i="6"/>
  <c r="J20" i="6" s="1"/>
  <c r="AP15" i="6"/>
  <c r="F202" i="5"/>
  <c r="Q199" i="5"/>
  <c r="R199" i="5"/>
  <c r="Q186" i="5"/>
  <c r="R186" i="5"/>
  <c r="S168" i="5"/>
  <c r="J168" i="5" s="1"/>
  <c r="V168" i="5" s="1"/>
  <c r="R168" i="5"/>
  <c r="K130" i="5"/>
  <c r="F130" i="5"/>
  <c r="R95" i="5"/>
  <c r="Q74" i="5"/>
  <c r="R74" i="5"/>
  <c r="S74" i="5"/>
  <c r="J74" i="5" s="1"/>
  <c r="U74" i="5" s="1"/>
  <c r="F38" i="5"/>
  <c r="K38" i="5"/>
  <c r="AS79" i="6"/>
  <c r="AA78" i="6"/>
  <c r="AB78" i="6" s="1"/>
  <c r="AP41" i="6"/>
  <c r="AP38" i="6"/>
  <c r="AP29" i="6"/>
  <c r="S211" i="5"/>
  <c r="J211" i="5" s="1"/>
  <c r="W211" i="5" s="1"/>
  <c r="R194" i="5"/>
  <c r="K151" i="5"/>
  <c r="F151" i="5"/>
  <c r="K111" i="5"/>
  <c r="F111" i="5"/>
  <c r="R62" i="5"/>
  <c r="S62" i="5"/>
  <c r="J62" i="5" s="1"/>
  <c r="W62" i="5" s="1"/>
  <c r="R48" i="5"/>
  <c r="S48" i="5"/>
  <c r="J48" i="5" s="1"/>
  <c r="W48" i="5" s="1"/>
  <c r="F39" i="5"/>
  <c r="K39" i="5"/>
  <c r="R30" i="5"/>
  <c r="F24" i="5"/>
  <c r="R20" i="5"/>
  <c r="K19" i="5"/>
  <c r="K144" i="5"/>
  <c r="S138" i="5"/>
  <c r="J138" i="5" s="1"/>
  <c r="W138" i="5" s="1"/>
  <c r="R134" i="5"/>
  <c r="V128" i="5"/>
  <c r="R121" i="5"/>
  <c r="F118" i="5"/>
  <c r="F99" i="5"/>
  <c r="F87" i="5"/>
  <c r="K86" i="5"/>
  <c r="F85" i="5"/>
  <c r="R66" i="5"/>
  <c r="F52" i="5"/>
  <c r="R44" i="5"/>
  <c r="K42" i="5"/>
  <c r="S37" i="5"/>
  <c r="J37" i="5" s="1"/>
  <c r="U37" i="5" s="1"/>
  <c r="R34" i="5"/>
  <c r="S33" i="5"/>
  <c r="J33" i="5" s="1"/>
  <c r="U33" i="5" s="1"/>
  <c r="S29" i="5"/>
  <c r="J29" i="5" s="1"/>
  <c r="U29" i="5" s="1"/>
  <c r="K18" i="5"/>
  <c r="S16" i="5"/>
  <c r="J16" i="5" s="1"/>
  <c r="U16" i="5" s="1"/>
  <c r="R162" i="5"/>
  <c r="R138" i="5"/>
  <c r="S131" i="5"/>
  <c r="J131" i="5" s="1"/>
  <c r="U131" i="5" s="1"/>
  <c r="S58" i="5"/>
  <c r="J58" i="5" s="1"/>
  <c r="U58" i="5" s="1"/>
  <c r="K35" i="5"/>
  <c r="K108" i="5"/>
  <c r="F107" i="5"/>
  <c r="K100" i="5"/>
  <c r="S91" i="5"/>
  <c r="J91" i="5" s="1"/>
  <c r="S64" i="5"/>
  <c r="J64" i="5" s="1"/>
  <c r="U64" i="5" s="1"/>
  <c r="F59" i="5"/>
  <c r="R58" i="5"/>
  <c r="F56" i="5"/>
  <c r="R46" i="5"/>
  <c r="S36" i="5"/>
  <c r="J36" i="5" s="1"/>
  <c r="U36" i="5" s="1"/>
  <c r="K34" i="5"/>
  <c r="S32" i="5"/>
  <c r="J32" i="5" s="1"/>
  <c r="U32" i="5" s="1"/>
  <c r="S25" i="5"/>
  <c r="J25" i="5" s="1"/>
  <c r="U25" i="5" s="1"/>
  <c r="F20" i="5"/>
  <c r="S94" i="5"/>
  <c r="J94" i="5" s="1"/>
  <c r="V94" i="5" s="1"/>
  <c r="R64" i="5"/>
  <c r="K47" i="5"/>
  <c r="R36" i="5"/>
  <c r="R32" i="5"/>
  <c r="Q176" i="5"/>
  <c r="R145" i="5"/>
  <c r="R119" i="5"/>
  <c r="R94" i="5"/>
  <c r="K90" i="5"/>
  <c r="S82" i="5"/>
  <c r="J82" i="5" s="1"/>
  <c r="U82" i="5" s="1"/>
  <c r="S70" i="5"/>
  <c r="J70" i="5" s="1"/>
  <c r="V70" i="5" s="1"/>
  <c r="S52" i="5"/>
  <c r="J52" i="5" s="1"/>
  <c r="U52" i="5" s="1"/>
  <c r="R50" i="5"/>
  <c r="K22" i="5"/>
  <c r="S21" i="5"/>
  <c r="Q145" i="5"/>
  <c r="S86" i="5"/>
  <c r="J86" i="5" s="1"/>
  <c r="W86" i="5" s="1"/>
  <c r="R85" i="5"/>
  <c r="R82" i="5"/>
  <c r="R70" i="5"/>
  <c r="S53" i="5"/>
  <c r="J53" i="5" s="1"/>
  <c r="V53" i="5" s="1"/>
  <c r="R52" i="5"/>
  <c r="K14" i="5"/>
  <c r="U207" i="5"/>
  <c r="W207" i="5"/>
  <c r="V207" i="5"/>
  <c r="U200" i="5"/>
  <c r="W200" i="5"/>
  <c r="V200" i="5"/>
  <c r="Y177" i="5"/>
  <c r="X177" i="5"/>
  <c r="Z177" i="5"/>
  <c r="U171" i="5"/>
  <c r="W171" i="5"/>
  <c r="V171" i="5"/>
  <c r="U163" i="5"/>
  <c r="W163" i="5"/>
  <c r="V163" i="5"/>
  <c r="Y159" i="5"/>
  <c r="Z159" i="5"/>
  <c r="X159" i="5"/>
  <c r="Y211" i="5"/>
  <c r="Z211" i="5"/>
  <c r="X211" i="5"/>
  <c r="Z204" i="5"/>
  <c r="X204" i="5"/>
  <c r="Y204" i="5"/>
  <c r="Y198" i="5"/>
  <c r="Z198" i="5"/>
  <c r="X198" i="5"/>
  <c r="U184" i="5"/>
  <c r="W184" i="5"/>
  <c r="V184" i="5"/>
  <c r="Y181" i="5"/>
  <c r="Z181" i="5"/>
  <c r="X181" i="5"/>
  <c r="U159" i="5"/>
  <c r="W159" i="5"/>
  <c r="V159" i="5"/>
  <c r="Y207" i="5"/>
  <c r="Z207" i="5"/>
  <c r="X207" i="5"/>
  <c r="Y185" i="5"/>
  <c r="X185" i="5"/>
  <c r="Z185" i="5"/>
  <c r="Y167" i="5"/>
  <c r="Z167" i="5"/>
  <c r="X167" i="5"/>
  <c r="U204" i="5"/>
  <c r="W204" i="5"/>
  <c r="V204" i="5"/>
  <c r="U195" i="5"/>
  <c r="W195" i="5"/>
  <c r="V195" i="5"/>
  <c r="Y191" i="5"/>
  <c r="Z191" i="5"/>
  <c r="X191" i="5"/>
  <c r="U176" i="5"/>
  <c r="W176" i="5"/>
  <c r="V176" i="5"/>
  <c r="Y169" i="5"/>
  <c r="X169" i="5"/>
  <c r="Z169" i="5"/>
  <c r="Y155" i="5"/>
  <c r="Z155" i="5"/>
  <c r="X155" i="5"/>
  <c r="Z143" i="5"/>
  <c r="X143" i="5"/>
  <c r="Y143" i="5"/>
  <c r="Y210" i="5"/>
  <c r="Z210" i="5"/>
  <c r="X210" i="5"/>
  <c r="Z200" i="5"/>
  <c r="Y200" i="5"/>
  <c r="X200" i="5"/>
  <c r="Y171" i="5"/>
  <c r="Z171" i="5"/>
  <c r="X171" i="5"/>
  <c r="Z208" i="5"/>
  <c r="Y208" i="5"/>
  <c r="X208" i="5"/>
  <c r="Y202" i="5"/>
  <c r="Z202" i="5"/>
  <c r="X202" i="5"/>
  <c r="Y199" i="5"/>
  <c r="Z199" i="5"/>
  <c r="X199" i="5"/>
  <c r="U191" i="5"/>
  <c r="W191" i="5"/>
  <c r="V191" i="5"/>
  <c r="Y161" i="5"/>
  <c r="X161" i="5"/>
  <c r="Z161" i="5"/>
  <c r="U155" i="5"/>
  <c r="W155" i="5"/>
  <c r="V155" i="5"/>
  <c r="U208" i="5"/>
  <c r="W208" i="5"/>
  <c r="V208" i="5"/>
  <c r="U199" i="5"/>
  <c r="W199" i="5"/>
  <c r="V199" i="5"/>
  <c r="Y187" i="5"/>
  <c r="Z187" i="5"/>
  <c r="X187" i="5"/>
  <c r="Y183" i="5"/>
  <c r="Z183" i="5"/>
  <c r="X183" i="5"/>
  <c r="Y165" i="5"/>
  <c r="X165" i="5"/>
  <c r="Z165" i="5"/>
  <c r="U144" i="5"/>
  <c r="V144" i="5"/>
  <c r="W144" i="5"/>
  <c r="Y206" i="5"/>
  <c r="Z206" i="5"/>
  <c r="X206" i="5"/>
  <c r="Y203" i="5"/>
  <c r="X203" i="5"/>
  <c r="Z203" i="5"/>
  <c r="Z196" i="5"/>
  <c r="Y196" i="5"/>
  <c r="X196" i="5"/>
  <c r="Y193" i="5"/>
  <c r="X193" i="5"/>
  <c r="Z193" i="5"/>
  <c r="U187" i="5"/>
  <c r="W187" i="5"/>
  <c r="V187" i="5"/>
  <c r="U179" i="5"/>
  <c r="W179" i="5"/>
  <c r="V179" i="5"/>
  <c r="Y175" i="5"/>
  <c r="Z175" i="5"/>
  <c r="X175" i="5"/>
  <c r="U160" i="5"/>
  <c r="W160" i="5"/>
  <c r="V160" i="5"/>
  <c r="U196" i="5"/>
  <c r="W196" i="5"/>
  <c r="V196" i="5"/>
  <c r="U175" i="5"/>
  <c r="W175" i="5"/>
  <c r="V175" i="5"/>
  <c r="Q206" i="5"/>
  <c r="S206" i="5"/>
  <c r="J206" i="5" s="1"/>
  <c r="Q202" i="5"/>
  <c r="S202" i="5"/>
  <c r="J202" i="5" s="1"/>
  <c r="Q193" i="5"/>
  <c r="S193" i="5"/>
  <c r="J193" i="5" s="1"/>
  <c r="F184" i="5"/>
  <c r="K184" i="5"/>
  <c r="Y179" i="5"/>
  <c r="Z179" i="5"/>
  <c r="Q177" i="5"/>
  <c r="S177" i="5"/>
  <c r="J177" i="5" s="1"/>
  <c r="F168" i="5"/>
  <c r="K168" i="5"/>
  <c r="Q167" i="5"/>
  <c r="R167" i="5"/>
  <c r="Y163" i="5"/>
  <c r="Z163" i="5"/>
  <c r="Q161" i="5"/>
  <c r="S161" i="5"/>
  <c r="J161" i="5" s="1"/>
  <c r="Y137" i="5"/>
  <c r="Z137" i="5"/>
  <c r="X114" i="5"/>
  <c r="Y114" i="5"/>
  <c r="Z114" i="5"/>
  <c r="F208" i="5"/>
  <c r="K208" i="5"/>
  <c r="F204" i="5"/>
  <c r="K204" i="5"/>
  <c r="F200" i="5"/>
  <c r="K200" i="5"/>
  <c r="F196" i="5"/>
  <c r="K196" i="5"/>
  <c r="K189" i="5"/>
  <c r="R188" i="5"/>
  <c r="Z186" i="5"/>
  <c r="F186" i="5"/>
  <c r="Z180" i="5"/>
  <c r="K173" i="5"/>
  <c r="R172" i="5"/>
  <c r="Z170" i="5"/>
  <c r="F170" i="5"/>
  <c r="Z164" i="5"/>
  <c r="K157" i="5"/>
  <c r="R156" i="5"/>
  <c r="Z154" i="5"/>
  <c r="F154" i="5"/>
  <c r="U150" i="5"/>
  <c r="V150" i="5"/>
  <c r="F148" i="5"/>
  <c r="K148" i="5"/>
  <c r="Y146" i="5"/>
  <c r="X146" i="5"/>
  <c r="X140" i="5"/>
  <c r="Y140" i="5"/>
  <c r="Z140" i="5"/>
  <c r="Z139" i="5"/>
  <c r="X139" i="5"/>
  <c r="Y139" i="5"/>
  <c r="V122" i="5"/>
  <c r="Z104" i="5"/>
  <c r="X104" i="5"/>
  <c r="Y104" i="5"/>
  <c r="Y94" i="5"/>
  <c r="X94" i="5"/>
  <c r="Z94" i="5"/>
  <c r="Q183" i="5"/>
  <c r="R183" i="5"/>
  <c r="Z209" i="5"/>
  <c r="Z205" i="5"/>
  <c r="Z201" i="5"/>
  <c r="Z197" i="5"/>
  <c r="Q195" i="5"/>
  <c r="R195" i="5"/>
  <c r="Q189" i="5"/>
  <c r="S189" i="5"/>
  <c r="J189" i="5" s="1"/>
  <c r="X186" i="5"/>
  <c r="F180" i="5"/>
  <c r="K180" i="5"/>
  <c r="Q179" i="5"/>
  <c r="R179" i="5"/>
  <c r="Q173" i="5"/>
  <c r="S173" i="5"/>
  <c r="J173" i="5" s="1"/>
  <c r="X170" i="5"/>
  <c r="F164" i="5"/>
  <c r="K164" i="5"/>
  <c r="Q163" i="5"/>
  <c r="R163" i="5"/>
  <c r="Q157" i="5"/>
  <c r="S157" i="5"/>
  <c r="J157" i="5" s="1"/>
  <c r="X154" i="5"/>
  <c r="J142" i="5"/>
  <c r="Z141" i="5"/>
  <c r="X141" i="5"/>
  <c r="Y141" i="5"/>
  <c r="R139" i="5"/>
  <c r="Q139" i="5"/>
  <c r="S139" i="5"/>
  <c r="J139" i="5" s="1"/>
  <c r="U136" i="5"/>
  <c r="V136" i="5"/>
  <c r="W136" i="5"/>
  <c r="F132" i="5"/>
  <c r="K132" i="5"/>
  <c r="Q198" i="5"/>
  <c r="S198" i="5"/>
  <c r="J198" i="5" s="1"/>
  <c r="Z116" i="5"/>
  <c r="X116" i="5"/>
  <c r="Y116" i="5"/>
  <c r="X205" i="5"/>
  <c r="R204" i="5"/>
  <c r="R202" i="5"/>
  <c r="X201" i="5"/>
  <c r="R200" i="5"/>
  <c r="R198" i="5"/>
  <c r="X197" i="5"/>
  <c r="R196" i="5"/>
  <c r="U188" i="5"/>
  <c r="W188" i="5"/>
  <c r="X148" i="5"/>
  <c r="Y148" i="5"/>
  <c r="Z148" i="5"/>
  <c r="Q144" i="5"/>
  <c r="R144" i="5"/>
  <c r="W129" i="5"/>
  <c r="Q208" i="5"/>
  <c r="Q204" i="5"/>
  <c r="Q200" i="5"/>
  <c r="Q196" i="5"/>
  <c r="X195" i="5"/>
  <c r="F192" i="5"/>
  <c r="K192" i="5"/>
  <c r="Q191" i="5"/>
  <c r="R191" i="5"/>
  <c r="X189" i="5"/>
  <c r="Q185" i="5"/>
  <c r="S185" i="5"/>
  <c r="J185" i="5" s="1"/>
  <c r="X179" i="5"/>
  <c r="F176" i="5"/>
  <c r="K176" i="5"/>
  <c r="Q175" i="5"/>
  <c r="R175" i="5"/>
  <c r="X173" i="5"/>
  <c r="Q169" i="5"/>
  <c r="S169" i="5"/>
  <c r="J169" i="5" s="1"/>
  <c r="X163" i="5"/>
  <c r="F160" i="5"/>
  <c r="K160" i="5"/>
  <c r="Q159" i="5"/>
  <c r="R159" i="5"/>
  <c r="X157" i="5"/>
  <c r="V153" i="5"/>
  <c r="K140" i="5"/>
  <c r="V129" i="5"/>
  <c r="K114" i="5"/>
  <c r="F114" i="5"/>
  <c r="Y102" i="5"/>
  <c r="Z102" i="5"/>
  <c r="X102" i="5"/>
  <c r="S97" i="5"/>
  <c r="J97" i="5" s="1"/>
  <c r="R97" i="5"/>
  <c r="Z87" i="5"/>
  <c r="Y87" i="5"/>
  <c r="X87" i="5"/>
  <c r="X85" i="5"/>
  <c r="Y85" i="5"/>
  <c r="Z85" i="5"/>
  <c r="U180" i="5"/>
  <c r="W180" i="5"/>
  <c r="Q209" i="5"/>
  <c r="S209" i="5"/>
  <c r="J209" i="5" s="1"/>
  <c r="Q205" i="5"/>
  <c r="S205" i="5"/>
  <c r="J205" i="5" s="1"/>
  <c r="V180" i="5"/>
  <c r="X131" i="5"/>
  <c r="Z131" i="5"/>
  <c r="Y131" i="5"/>
  <c r="F211" i="5"/>
  <c r="K211" i="5"/>
  <c r="F207" i="5"/>
  <c r="K207" i="5"/>
  <c r="F203" i="5"/>
  <c r="K203" i="5"/>
  <c r="F199" i="5"/>
  <c r="K199" i="5"/>
  <c r="Z194" i="5"/>
  <c r="F194" i="5"/>
  <c r="R193" i="5"/>
  <c r="Z188" i="5"/>
  <c r="S183" i="5"/>
  <c r="J183" i="5" s="1"/>
  <c r="K181" i="5"/>
  <c r="R180" i="5"/>
  <c r="Z178" i="5"/>
  <c r="F178" i="5"/>
  <c r="R177" i="5"/>
  <c r="Z172" i="5"/>
  <c r="S167" i="5"/>
  <c r="J167" i="5" s="1"/>
  <c r="K165" i="5"/>
  <c r="R164" i="5"/>
  <c r="Z162" i="5"/>
  <c r="F162" i="5"/>
  <c r="R161" i="5"/>
  <c r="Z156" i="5"/>
  <c r="Z153" i="5"/>
  <c r="O151" i="5"/>
  <c r="O150" i="5"/>
  <c r="K142" i="5"/>
  <c r="Y127" i="5"/>
  <c r="Z127" i="5"/>
  <c r="X127" i="5"/>
  <c r="K122" i="5"/>
  <c r="F122" i="5"/>
  <c r="Q210" i="5"/>
  <c r="S210" i="5"/>
  <c r="J210" i="5" s="1"/>
  <c r="U164" i="5"/>
  <c r="W164" i="5"/>
  <c r="Y125" i="5"/>
  <c r="X125" i="5"/>
  <c r="Z125" i="5"/>
  <c r="R210" i="5"/>
  <c r="X209" i="5"/>
  <c r="R208" i="5"/>
  <c r="R206" i="5"/>
  <c r="Q201" i="5"/>
  <c r="S201" i="5"/>
  <c r="J201" i="5" s="1"/>
  <c r="Q197" i="5"/>
  <c r="S197" i="5"/>
  <c r="J197" i="5" s="1"/>
  <c r="Z195" i="5"/>
  <c r="Z189" i="5"/>
  <c r="Z173" i="5"/>
  <c r="V164" i="5"/>
  <c r="Z157" i="5"/>
  <c r="R137" i="5"/>
  <c r="S137" i="5"/>
  <c r="J137" i="5" s="1"/>
  <c r="Y109" i="5"/>
  <c r="Z109" i="5"/>
  <c r="X109" i="5"/>
  <c r="X194" i="5"/>
  <c r="Y188" i="5"/>
  <c r="F188" i="5"/>
  <c r="K188" i="5"/>
  <c r="Q187" i="5"/>
  <c r="R187" i="5"/>
  <c r="Q181" i="5"/>
  <c r="S181" i="5"/>
  <c r="J181" i="5" s="1"/>
  <c r="Q180" i="5"/>
  <c r="X178" i="5"/>
  <c r="Y172" i="5"/>
  <c r="F172" i="5"/>
  <c r="K172" i="5"/>
  <c r="Q171" i="5"/>
  <c r="R171" i="5"/>
  <c r="Q165" i="5"/>
  <c r="S165" i="5"/>
  <c r="J165" i="5" s="1"/>
  <c r="Q164" i="5"/>
  <c r="X162" i="5"/>
  <c r="Y156" i="5"/>
  <c r="F156" i="5"/>
  <c r="K156" i="5"/>
  <c r="Q155" i="5"/>
  <c r="R155" i="5"/>
  <c r="X153" i="5"/>
  <c r="W151" i="5"/>
  <c r="U151" i="5"/>
  <c r="V151" i="5"/>
  <c r="S149" i="5"/>
  <c r="J149" i="5" s="1"/>
  <c r="Q149" i="5"/>
  <c r="K138" i="5"/>
  <c r="F138" i="5"/>
  <c r="Q141" i="5"/>
  <c r="R141" i="5"/>
  <c r="S141" i="5"/>
  <c r="J141" i="5" s="1"/>
  <c r="K136" i="5"/>
  <c r="Y133" i="5"/>
  <c r="Z133" i="5"/>
  <c r="Y129" i="5"/>
  <c r="X129" i="5"/>
  <c r="Z129" i="5"/>
  <c r="R118" i="5"/>
  <c r="U105" i="5"/>
  <c r="V105" i="5"/>
  <c r="W105" i="5"/>
  <c r="S194" i="5"/>
  <c r="J194" i="5" s="1"/>
  <c r="S190" i="5"/>
  <c r="J190" i="5" s="1"/>
  <c r="S186" i="5"/>
  <c r="J186" i="5" s="1"/>
  <c r="S182" i="5"/>
  <c r="J182" i="5" s="1"/>
  <c r="S178" i="5"/>
  <c r="J178" i="5" s="1"/>
  <c r="S174" i="5"/>
  <c r="J174" i="5" s="1"/>
  <c r="S170" i="5"/>
  <c r="J170" i="5" s="1"/>
  <c r="S166" i="5"/>
  <c r="J166" i="5" s="1"/>
  <c r="S162" i="5"/>
  <c r="J162" i="5" s="1"/>
  <c r="S158" i="5"/>
  <c r="J158" i="5" s="1"/>
  <c r="S154" i="5"/>
  <c r="J154" i="5" s="1"/>
  <c r="Y147" i="5"/>
  <c r="Q143" i="5"/>
  <c r="Z136" i="5"/>
  <c r="S135" i="5"/>
  <c r="J135" i="5" s="1"/>
  <c r="X128" i="5"/>
  <c r="Y128" i="5"/>
  <c r="Z128" i="5"/>
  <c r="X122" i="5"/>
  <c r="Y122" i="5"/>
  <c r="Z122" i="5"/>
  <c r="Z112" i="5"/>
  <c r="X112" i="5"/>
  <c r="Y112" i="5"/>
  <c r="X97" i="5"/>
  <c r="Y97" i="5"/>
  <c r="Z97" i="5"/>
  <c r="Z41" i="5"/>
  <c r="Y41" i="5"/>
  <c r="K195" i="5"/>
  <c r="K191" i="5"/>
  <c r="K187" i="5"/>
  <c r="K183" i="5"/>
  <c r="K179" i="5"/>
  <c r="K175" i="5"/>
  <c r="K171" i="5"/>
  <c r="K167" i="5"/>
  <c r="K163" i="5"/>
  <c r="K159" i="5"/>
  <c r="K155" i="5"/>
  <c r="Z120" i="5"/>
  <c r="Y120" i="5"/>
  <c r="U113" i="5"/>
  <c r="V113" i="5"/>
  <c r="W113" i="5"/>
  <c r="F64" i="5"/>
  <c r="K64" i="5"/>
  <c r="Y126" i="5"/>
  <c r="Z126" i="5"/>
  <c r="X117" i="5"/>
  <c r="Y117" i="5"/>
  <c r="Z117" i="5"/>
  <c r="Z103" i="5"/>
  <c r="X103" i="5"/>
  <c r="Y103" i="5"/>
  <c r="W148" i="5"/>
  <c r="U132" i="5"/>
  <c r="V132" i="5"/>
  <c r="R124" i="5"/>
  <c r="S124" i="5"/>
  <c r="J124" i="5" s="1"/>
  <c r="V119" i="5"/>
  <c r="S118" i="5"/>
  <c r="J118" i="5" s="1"/>
  <c r="Z115" i="5"/>
  <c r="R120" i="5"/>
  <c r="S120" i="5"/>
  <c r="J120" i="5" s="1"/>
  <c r="R117" i="5"/>
  <c r="S114" i="5"/>
  <c r="J114" i="5" s="1"/>
  <c r="R113" i="5"/>
  <c r="Y101" i="5"/>
  <c r="Z101" i="5"/>
  <c r="X100" i="5"/>
  <c r="X99" i="5"/>
  <c r="F96" i="5"/>
  <c r="K96" i="5"/>
  <c r="Y90" i="5"/>
  <c r="X90" i="5"/>
  <c r="Z90" i="5"/>
  <c r="R87" i="5"/>
  <c r="S87" i="5"/>
  <c r="J87" i="5" s="1"/>
  <c r="Q87" i="5"/>
  <c r="F60" i="5"/>
  <c r="K60" i="5"/>
  <c r="Y43" i="5"/>
  <c r="Z43" i="5"/>
  <c r="S89" i="5"/>
  <c r="J89" i="5" s="1"/>
  <c r="R89" i="5"/>
  <c r="F68" i="5"/>
  <c r="K68" i="5"/>
  <c r="S51" i="5"/>
  <c r="J51" i="5" s="1"/>
  <c r="R51" i="5"/>
  <c r="U50" i="5"/>
  <c r="V50" i="5"/>
  <c r="W50" i="5"/>
  <c r="F46" i="5"/>
  <c r="K46" i="5"/>
  <c r="K32" i="5"/>
  <c r="F32" i="5"/>
  <c r="V20" i="5"/>
  <c r="W20" i="5"/>
  <c r="U20" i="5"/>
  <c r="U101" i="5"/>
  <c r="V101" i="5"/>
  <c r="X96" i="5"/>
  <c r="Y96" i="5"/>
  <c r="Z96" i="5"/>
  <c r="R92" i="5"/>
  <c r="S92" i="5"/>
  <c r="J92" i="5" s="1"/>
  <c r="R79" i="5"/>
  <c r="S79" i="5"/>
  <c r="J79" i="5" s="1"/>
  <c r="U76" i="5"/>
  <c r="V76" i="5"/>
  <c r="W76" i="5"/>
  <c r="X75" i="5"/>
  <c r="Z75" i="5"/>
  <c r="Y75" i="5"/>
  <c r="V33" i="5"/>
  <c r="W33" i="5"/>
  <c r="K139" i="5"/>
  <c r="K135" i="5"/>
  <c r="S133" i="5"/>
  <c r="J133" i="5" s="1"/>
  <c r="K131" i="5"/>
  <c r="R129" i="5"/>
  <c r="R125" i="5"/>
  <c r="Y124" i="5"/>
  <c r="X113" i="5"/>
  <c r="Y113" i="5"/>
  <c r="Z113" i="5"/>
  <c r="R112" i="5"/>
  <c r="S112" i="5"/>
  <c r="J112" i="5" s="1"/>
  <c r="R71" i="5"/>
  <c r="S71" i="5"/>
  <c r="J71" i="5" s="1"/>
  <c r="X68" i="5"/>
  <c r="Y68" i="5"/>
  <c r="Z68" i="5"/>
  <c r="Y56" i="5"/>
  <c r="Z56" i="5"/>
  <c r="X56" i="5"/>
  <c r="R133" i="5"/>
  <c r="X121" i="5"/>
  <c r="Y121" i="5"/>
  <c r="Y110" i="5"/>
  <c r="Z110" i="5"/>
  <c r="Y106" i="5"/>
  <c r="Z106" i="5"/>
  <c r="Z95" i="5"/>
  <c r="X95" i="5"/>
  <c r="Y95" i="5"/>
  <c r="X84" i="5"/>
  <c r="Y84" i="5"/>
  <c r="Z84" i="5"/>
  <c r="X83" i="5"/>
  <c r="Z83" i="5"/>
  <c r="Y83" i="5"/>
  <c r="Z69" i="5"/>
  <c r="X69" i="5"/>
  <c r="Y69" i="5"/>
  <c r="Z37" i="5"/>
  <c r="X37" i="5"/>
  <c r="Y37" i="5"/>
  <c r="S121" i="5"/>
  <c r="J121" i="5" s="1"/>
  <c r="Y108" i="5"/>
  <c r="Y105" i="5"/>
  <c r="Z105" i="5"/>
  <c r="Z91" i="5"/>
  <c r="X91" i="5"/>
  <c r="Y91" i="5"/>
  <c r="U84" i="5"/>
  <c r="V84" i="5"/>
  <c r="W84" i="5"/>
  <c r="U34" i="5"/>
  <c r="V34" i="5"/>
  <c r="W34" i="5"/>
  <c r="V85" i="5"/>
  <c r="W85" i="5"/>
  <c r="U68" i="5"/>
  <c r="V68" i="5"/>
  <c r="X60" i="5"/>
  <c r="Y60" i="5"/>
  <c r="X59" i="5"/>
  <c r="Y59" i="5"/>
  <c r="Z59" i="5"/>
  <c r="R56" i="5"/>
  <c r="S56" i="5"/>
  <c r="J56" i="5" s="1"/>
  <c r="F55" i="5"/>
  <c r="K55" i="5"/>
  <c r="K48" i="5"/>
  <c r="F48" i="5"/>
  <c r="U93" i="5"/>
  <c r="X80" i="5"/>
  <c r="Y80" i="5"/>
  <c r="X67" i="5"/>
  <c r="Z67" i="5"/>
  <c r="X64" i="5"/>
  <c r="Y64" i="5"/>
  <c r="X63" i="5"/>
  <c r="Y63" i="5"/>
  <c r="Z63" i="5"/>
  <c r="X46" i="5"/>
  <c r="Y46" i="5"/>
  <c r="Z46" i="5"/>
  <c r="Z45" i="5"/>
  <c r="X45" i="5"/>
  <c r="Y45" i="5"/>
  <c r="U38" i="5"/>
  <c r="V38" i="5"/>
  <c r="U30" i="5"/>
  <c r="V30" i="5"/>
  <c r="W30" i="5"/>
  <c r="Q27" i="5"/>
  <c r="R27" i="5"/>
  <c r="S27" i="5"/>
  <c r="J27" i="5" s="1"/>
  <c r="Z22" i="5"/>
  <c r="X22" i="5"/>
  <c r="Y22" i="5"/>
  <c r="Z86" i="5"/>
  <c r="U85" i="5"/>
  <c r="R83" i="5"/>
  <c r="S83" i="5"/>
  <c r="J83" i="5" s="1"/>
  <c r="U80" i="5"/>
  <c r="V80" i="5"/>
  <c r="R75" i="5"/>
  <c r="S75" i="5"/>
  <c r="J75" i="5" s="1"/>
  <c r="X72" i="5"/>
  <c r="Y72" i="5"/>
  <c r="V66" i="5"/>
  <c r="R59" i="5"/>
  <c r="S59" i="5"/>
  <c r="J59" i="5" s="1"/>
  <c r="Z53" i="5"/>
  <c r="X53" i="5"/>
  <c r="Y53" i="5"/>
  <c r="Y47" i="5"/>
  <c r="X47" i="5"/>
  <c r="R45" i="5"/>
  <c r="S45" i="5"/>
  <c r="J45" i="5" s="1"/>
  <c r="R43" i="5"/>
  <c r="S43" i="5"/>
  <c r="J43" i="5" s="1"/>
  <c r="U42" i="5"/>
  <c r="V42" i="5"/>
  <c r="W42" i="5"/>
  <c r="S111" i="5"/>
  <c r="J111" i="5" s="1"/>
  <c r="S110" i="5"/>
  <c r="J110" i="5" s="1"/>
  <c r="R109" i="5"/>
  <c r="S108" i="5"/>
  <c r="J108" i="5" s="1"/>
  <c r="S107" i="5"/>
  <c r="J107" i="5" s="1"/>
  <c r="S106" i="5"/>
  <c r="J106" i="5" s="1"/>
  <c r="R105" i="5"/>
  <c r="S104" i="5"/>
  <c r="J104" i="5" s="1"/>
  <c r="S103" i="5"/>
  <c r="J103" i="5" s="1"/>
  <c r="S102" i="5"/>
  <c r="J102" i="5" s="1"/>
  <c r="R101" i="5"/>
  <c r="S100" i="5"/>
  <c r="J100" i="5" s="1"/>
  <c r="S99" i="5"/>
  <c r="J99" i="5" s="1"/>
  <c r="R93" i="5"/>
  <c r="X86" i="5"/>
  <c r="Y81" i="5"/>
  <c r="X79" i="5"/>
  <c r="Z79" i="5"/>
  <c r="U72" i="5"/>
  <c r="V72" i="5"/>
  <c r="R63" i="5"/>
  <c r="S63" i="5"/>
  <c r="J63" i="5" s="1"/>
  <c r="Y57" i="5"/>
  <c r="Z17" i="5"/>
  <c r="X17" i="5"/>
  <c r="Y17" i="5"/>
  <c r="S116" i="5"/>
  <c r="J116" i="5" s="1"/>
  <c r="R111" i="5"/>
  <c r="R110" i="5"/>
  <c r="Q109" i="5"/>
  <c r="R108" i="5"/>
  <c r="R107" i="5"/>
  <c r="R106" i="5"/>
  <c r="R104" i="5"/>
  <c r="R103" i="5"/>
  <c r="R102" i="5"/>
  <c r="R100" i="5"/>
  <c r="K97" i="5"/>
  <c r="Z92" i="5"/>
  <c r="K92" i="5"/>
  <c r="X81" i="5"/>
  <c r="Y73" i="5"/>
  <c r="X71" i="5"/>
  <c r="Z71" i="5"/>
  <c r="R67" i="5"/>
  <c r="S67" i="5"/>
  <c r="J67" i="5" s="1"/>
  <c r="Y61" i="5"/>
  <c r="X57" i="5"/>
  <c r="Y55" i="5"/>
  <c r="X55" i="5"/>
  <c r="Z55" i="5"/>
  <c r="W38" i="5"/>
  <c r="K36" i="5"/>
  <c r="F36" i="5"/>
  <c r="S95" i="5"/>
  <c r="Y92" i="5"/>
  <c r="F89" i="5"/>
  <c r="X88" i="5"/>
  <c r="Y88" i="5"/>
  <c r="K80" i="5"/>
  <c r="X76" i="5"/>
  <c r="Y76" i="5"/>
  <c r="X73" i="5"/>
  <c r="Y65" i="5"/>
  <c r="X61" i="5"/>
  <c r="U54" i="5"/>
  <c r="V54" i="5"/>
  <c r="W54" i="5"/>
  <c r="Y52" i="5"/>
  <c r="X52" i="5"/>
  <c r="Z52" i="5"/>
  <c r="R49" i="5"/>
  <c r="Q49" i="5"/>
  <c r="S49" i="5"/>
  <c r="J49" i="5" s="1"/>
  <c r="K44" i="5"/>
  <c r="F44" i="5"/>
  <c r="U18" i="5"/>
  <c r="V18" i="5"/>
  <c r="S47" i="5"/>
  <c r="J47" i="5" s="1"/>
  <c r="Y39" i="5"/>
  <c r="Z39" i="5"/>
  <c r="R23" i="5"/>
  <c r="S23" i="5"/>
  <c r="J23" i="5" s="1"/>
  <c r="X19" i="5"/>
  <c r="Y19" i="5"/>
  <c r="Z19" i="5"/>
  <c r="Z50" i="5"/>
  <c r="Z42" i="5"/>
  <c r="Z38" i="5"/>
  <c r="X38" i="5"/>
  <c r="X35" i="5"/>
  <c r="Y35" i="5"/>
  <c r="Z35" i="5"/>
  <c r="Z18" i="5"/>
  <c r="X18" i="5"/>
  <c r="Z34" i="5"/>
  <c r="X34" i="5"/>
  <c r="X31" i="5"/>
  <c r="Y31" i="5"/>
  <c r="Z31" i="5"/>
  <c r="V28" i="5"/>
  <c r="W28" i="5"/>
  <c r="F57" i="5"/>
  <c r="K57" i="5"/>
  <c r="R39" i="5"/>
  <c r="S39" i="5"/>
  <c r="J39" i="5" s="1"/>
  <c r="Z30" i="5"/>
  <c r="X30" i="5"/>
  <c r="X27" i="5"/>
  <c r="Y27" i="5"/>
  <c r="Z27" i="5"/>
  <c r="R19" i="5"/>
  <c r="S19" i="5"/>
  <c r="J19" i="5" s="1"/>
  <c r="S81" i="5"/>
  <c r="J81" i="5" s="1"/>
  <c r="S77" i="5"/>
  <c r="J77" i="5" s="1"/>
  <c r="S73" i="5"/>
  <c r="J73" i="5" s="1"/>
  <c r="S69" i="5"/>
  <c r="J69" i="5" s="1"/>
  <c r="S65" i="5"/>
  <c r="J65" i="5" s="1"/>
  <c r="S61" i="5"/>
  <c r="J61" i="5" s="1"/>
  <c r="S55" i="5"/>
  <c r="J55" i="5" s="1"/>
  <c r="R54" i="5"/>
  <c r="K51" i="5"/>
  <c r="R47" i="5"/>
  <c r="R35" i="5"/>
  <c r="S35" i="5"/>
  <c r="J35" i="5" s="1"/>
  <c r="X33" i="5"/>
  <c r="Y29" i="5"/>
  <c r="Z26" i="5"/>
  <c r="X26" i="5"/>
  <c r="X15" i="5"/>
  <c r="Y15" i="5"/>
  <c r="Z15" i="5"/>
  <c r="Z51" i="5"/>
  <c r="W46" i="5"/>
  <c r="X39" i="5"/>
  <c r="Q31" i="5"/>
  <c r="R31" i="5"/>
  <c r="S31" i="5"/>
  <c r="J31" i="5" s="1"/>
  <c r="F28" i="5"/>
  <c r="Y25" i="5"/>
  <c r="X23" i="5"/>
  <c r="Y23" i="5"/>
  <c r="Z23" i="5"/>
  <c r="U17" i="5"/>
  <c r="V17" i="5"/>
  <c r="W17" i="5"/>
  <c r="Z14" i="5"/>
  <c r="X14" i="5"/>
  <c r="K53" i="5"/>
  <c r="K49" i="5"/>
  <c r="K45" i="5"/>
  <c r="K41" i="5"/>
  <c r="K37" i="5"/>
  <c r="K33" i="5"/>
  <c r="K29" i="5"/>
  <c r="K25" i="5"/>
  <c r="S15" i="5"/>
  <c r="J15" i="5" s="1"/>
  <c r="R15" i="5"/>
  <c r="AB169" i="6"/>
  <c r="AB211" i="6"/>
  <c r="K211" i="6"/>
  <c r="Y204" i="6"/>
  <c r="Z204" i="6"/>
  <c r="J204" i="6" s="1"/>
  <c r="AA210" i="6"/>
  <c r="AO208" i="6"/>
  <c r="AP208" i="6"/>
  <c r="AA208" i="6"/>
  <c r="AS208" i="6"/>
  <c r="Y196" i="6"/>
  <c r="Z196" i="6"/>
  <c r="J196" i="6" s="1"/>
  <c r="AA202" i="6"/>
  <c r="AO200" i="6"/>
  <c r="AP200" i="6"/>
  <c r="AA200" i="6"/>
  <c r="AS200" i="6"/>
  <c r="AB195" i="6"/>
  <c r="K195" i="6"/>
  <c r="AB189" i="6"/>
  <c r="AM208" i="6"/>
  <c r="AB193" i="6"/>
  <c r="K193" i="6"/>
  <c r="Y160" i="6"/>
  <c r="Z160" i="6"/>
  <c r="J160" i="6" s="1"/>
  <c r="Y209" i="6"/>
  <c r="AA207" i="6"/>
  <c r="AS205" i="6"/>
  <c r="AP204" i="6"/>
  <c r="Y201" i="6"/>
  <c r="AA199" i="6"/>
  <c r="AS197" i="6"/>
  <c r="AP196" i="6"/>
  <c r="Y193" i="6"/>
  <c r="AA191" i="6"/>
  <c r="AP189" i="6"/>
  <c r="Y186" i="6"/>
  <c r="AO185" i="6"/>
  <c r="AF185" i="6"/>
  <c r="N185" i="6" s="1"/>
  <c r="Z183" i="6"/>
  <c r="J183" i="6" s="1"/>
  <c r="AM181" i="6"/>
  <c r="AP178" i="6"/>
  <c r="AA176" i="6"/>
  <c r="Y173" i="6"/>
  <c r="AM172" i="6"/>
  <c r="AM169" i="6"/>
  <c r="AA165" i="6"/>
  <c r="AS165" i="6"/>
  <c r="AO165" i="6"/>
  <c r="AO164" i="6"/>
  <c r="Y129" i="6"/>
  <c r="Z129" i="6"/>
  <c r="J129" i="6" s="1"/>
  <c r="AP207" i="6"/>
  <c r="AP199" i="6"/>
  <c r="AA194" i="6"/>
  <c r="AS192" i="6"/>
  <c r="AP191" i="6"/>
  <c r="AM190" i="6"/>
  <c r="AP182" i="6"/>
  <c r="AA179" i="6"/>
  <c r="AO178" i="6"/>
  <c r="Y176" i="6"/>
  <c r="AM174" i="6"/>
  <c r="AS173" i="6"/>
  <c r="AA172" i="6"/>
  <c r="AO171" i="6"/>
  <c r="Y169" i="6"/>
  <c r="Z162" i="6"/>
  <c r="J162" i="6" s="1"/>
  <c r="AA148" i="6"/>
  <c r="AM192" i="6"/>
  <c r="Y189" i="6"/>
  <c r="AP210" i="6"/>
  <c r="AO207" i="6"/>
  <c r="AA205" i="6"/>
  <c r="AP202" i="6"/>
  <c r="AO199" i="6"/>
  <c r="AA197" i="6"/>
  <c r="AP194" i="6"/>
  <c r="AO191" i="6"/>
  <c r="AM189" i="6"/>
  <c r="AP186" i="6"/>
  <c r="AD185" i="6"/>
  <c r="M185" i="6" s="1"/>
  <c r="AA184" i="6"/>
  <c r="AA180" i="6"/>
  <c r="AP179" i="6"/>
  <c r="AM178" i="6"/>
  <c r="AP177" i="6"/>
  <c r="AS177" i="6"/>
  <c r="AP166" i="6"/>
  <c r="AA192" i="6"/>
  <c r="AA187" i="6"/>
  <c r="AO186" i="6"/>
  <c r="AB185" i="6"/>
  <c r="Y184" i="6"/>
  <c r="AM182" i="6"/>
  <c r="AS181" i="6"/>
  <c r="AO179" i="6"/>
  <c r="Y177" i="6"/>
  <c r="AM166" i="6"/>
  <c r="AP192" i="6"/>
  <c r="Z189" i="6"/>
  <c r="J189" i="6" s="1"/>
  <c r="AA188" i="6"/>
  <c r="AM186" i="6"/>
  <c r="AP185" i="6"/>
  <c r="AS185" i="6"/>
  <c r="AP164" i="6"/>
  <c r="AS164" i="6"/>
  <c r="AB162" i="6"/>
  <c r="K162" i="6"/>
  <c r="AM158" i="6"/>
  <c r="AO158" i="6"/>
  <c r="AP158" i="6"/>
  <c r="AB147" i="6"/>
  <c r="Z211" i="6"/>
  <c r="J211" i="6" s="1"/>
  <c r="Z195" i="6"/>
  <c r="J195" i="6" s="1"/>
  <c r="AS189" i="6"/>
  <c r="Y181" i="6"/>
  <c r="AA175" i="6"/>
  <c r="AP172" i="6"/>
  <c r="AA171" i="6"/>
  <c r="Y168" i="6"/>
  <c r="Z168" i="6"/>
  <c r="J168" i="6" s="1"/>
  <c r="AA164" i="6"/>
  <c r="AS142" i="6"/>
  <c r="AO142" i="6"/>
  <c r="AM142" i="6"/>
  <c r="AP142" i="6"/>
  <c r="AA142" i="6"/>
  <c r="AA186" i="6"/>
  <c r="AS182" i="6"/>
  <c r="AO172" i="6"/>
  <c r="AP169" i="6"/>
  <c r="AS169" i="6"/>
  <c r="AA166" i="6"/>
  <c r="Y165" i="6"/>
  <c r="AA163" i="6"/>
  <c r="AS161" i="6"/>
  <c r="Z158" i="6"/>
  <c r="J158" i="6" s="1"/>
  <c r="Z157" i="6"/>
  <c r="J157" i="6" s="1"/>
  <c r="Z155" i="6"/>
  <c r="J155" i="6" s="1"/>
  <c r="AS150" i="6"/>
  <c r="AO150" i="6"/>
  <c r="AO146" i="6"/>
  <c r="AP146" i="6"/>
  <c r="AS146" i="6"/>
  <c r="AA140" i="6"/>
  <c r="Z137" i="6"/>
  <c r="J137" i="6" s="1"/>
  <c r="AO157" i="6"/>
  <c r="Y155" i="6"/>
  <c r="AP154" i="6"/>
  <c r="AF154" i="6"/>
  <c r="N154" i="6" s="1"/>
  <c r="AA144" i="6"/>
  <c r="AA152" i="6"/>
  <c r="AP149" i="6"/>
  <c r="AS149" i="6"/>
  <c r="Y142" i="6"/>
  <c r="AO141" i="6"/>
  <c r="AP141" i="6"/>
  <c r="AA141" i="6"/>
  <c r="AS141" i="6"/>
  <c r="Z161" i="6"/>
  <c r="J161" i="6" s="1"/>
  <c r="AM157" i="6"/>
  <c r="AM149" i="6"/>
  <c r="AA149" i="6"/>
  <c r="AB139" i="6"/>
  <c r="K139" i="6"/>
  <c r="AA159" i="6"/>
  <c r="AA157" i="6"/>
  <c r="AA156" i="6"/>
  <c r="AB154" i="6"/>
  <c r="Y146" i="6"/>
  <c r="Z146" i="6"/>
  <c r="J146" i="6" s="1"/>
  <c r="Z142" i="6"/>
  <c r="J142" i="6" s="1"/>
  <c r="Z123" i="6"/>
  <c r="J123" i="6" s="1"/>
  <c r="AS88" i="6"/>
  <c r="AO88" i="6"/>
  <c r="AP88" i="6"/>
  <c r="AM88" i="6"/>
  <c r="AC154" i="6"/>
  <c r="AE154" i="6" s="1"/>
  <c r="AO154" i="6"/>
  <c r="AS154" i="6"/>
  <c r="Z149" i="6"/>
  <c r="J149" i="6" s="1"/>
  <c r="AO133" i="6"/>
  <c r="AP133" i="6"/>
  <c r="AA133" i="6"/>
  <c r="AS133" i="6"/>
  <c r="AO125" i="6"/>
  <c r="AP125" i="6"/>
  <c r="AA125" i="6"/>
  <c r="AS125" i="6"/>
  <c r="AS157" i="6"/>
  <c r="Z153" i="6"/>
  <c r="J153" i="6" s="1"/>
  <c r="Y145" i="6"/>
  <c r="Z145" i="6"/>
  <c r="J145" i="6" s="1"/>
  <c r="AA143" i="6"/>
  <c r="AS115" i="6"/>
  <c r="AM115" i="6"/>
  <c r="AO115" i="6"/>
  <c r="AP115" i="6"/>
  <c r="AA89" i="6"/>
  <c r="AP145" i="6"/>
  <c r="AS138" i="6"/>
  <c r="AP137" i="6"/>
  <c r="AO134" i="6"/>
  <c r="AA132" i="6"/>
  <c r="AS130" i="6"/>
  <c r="AP129" i="6"/>
  <c r="AO126" i="6"/>
  <c r="AO123" i="6"/>
  <c r="Z118" i="6"/>
  <c r="J118" i="6" s="1"/>
  <c r="AA109" i="6"/>
  <c r="AO107" i="6"/>
  <c r="AP107" i="6"/>
  <c r="AS107" i="6"/>
  <c r="AP124" i="6"/>
  <c r="AP120" i="6"/>
  <c r="AO117" i="6"/>
  <c r="AA138" i="6"/>
  <c r="AO119" i="6"/>
  <c r="AP119" i="6"/>
  <c r="Z103" i="6"/>
  <c r="J103" i="6" s="1"/>
  <c r="AP138" i="6"/>
  <c r="Z138" i="6"/>
  <c r="J138" i="6" s="1"/>
  <c r="AP130" i="6"/>
  <c r="Z130" i="6"/>
  <c r="J130" i="6" s="1"/>
  <c r="AM124" i="6"/>
  <c r="AM117" i="6"/>
  <c r="AA116" i="6"/>
  <c r="AA136" i="6"/>
  <c r="AA128" i="6"/>
  <c r="AS126" i="6"/>
  <c r="AM120" i="6"/>
  <c r="AS119" i="6"/>
  <c r="AA117" i="6"/>
  <c r="AO99" i="6"/>
  <c r="AP99" i="6"/>
  <c r="AS99" i="6"/>
  <c r="AO122" i="6"/>
  <c r="AO114" i="6"/>
  <c r="AP114" i="6"/>
  <c r="AP97" i="6"/>
  <c r="AS97" i="6"/>
  <c r="AM97" i="6"/>
  <c r="Z124" i="6"/>
  <c r="J124" i="6" s="1"/>
  <c r="Z119" i="6"/>
  <c r="J119" i="6" s="1"/>
  <c r="Z111" i="6"/>
  <c r="J111" i="6" s="1"/>
  <c r="AA114" i="6"/>
  <c r="AS112" i="6"/>
  <c r="AP111" i="6"/>
  <c r="AA106" i="6"/>
  <c r="AS104" i="6"/>
  <c r="AP103" i="6"/>
  <c r="AP96" i="6"/>
  <c r="AM92" i="6"/>
  <c r="AO91" i="6"/>
  <c r="AP91" i="6"/>
  <c r="AM81" i="6"/>
  <c r="AP81" i="6"/>
  <c r="AA77" i="6"/>
  <c r="AP106" i="6"/>
  <c r="AP98" i="6"/>
  <c r="Z92" i="6"/>
  <c r="J92" i="6" s="1"/>
  <c r="Z88" i="6"/>
  <c r="J88" i="6" s="1"/>
  <c r="AP87" i="6"/>
  <c r="AS87" i="6"/>
  <c r="AS83" i="6"/>
  <c r="AO83" i="6"/>
  <c r="AP83" i="6"/>
  <c r="AP109" i="6"/>
  <c r="AO106" i="6"/>
  <c r="AP101" i="6"/>
  <c r="AO98" i="6"/>
  <c r="Z95" i="6"/>
  <c r="J95" i="6" s="1"/>
  <c r="Z91" i="6"/>
  <c r="J91" i="6" s="1"/>
  <c r="Z81" i="6"/>
  <c r="J81" i="6" s="1"/>
  <c r="AS96" i="6"/>
  <c r="AO96" i="6"/>
  <c r="AA90" i="6"/>
  <c r="Z87" i="6"/>
  <c r="J87" i="6" s="1"/>
  <c r="Z83" i="6"/>
  <c r="J83" i="6" s="1"/>
  <c r="Z75" i="6"/>
  <c r="J75" i="6" s="1"/>
  <c r="Z44" i="6"/>
  <c r="J44" i="6" s="1"/>
  <c r="Y44" i="6"/>
  <c r="Z110" i="6"/>
  <c r="J110" i="6" s="1"/>
  <c r="Z102" i="6"/>
  <c r="J102" i="6" s="1"/>
  <c r="AA85" i="6"/>
  <c r="AO92" i="6"/>
  <c r="AS92" i="6"/>
  <c r="AO84" i="6"/>
  <c r="AS84" i="6"/>
  <c r="AA80" i="6"/>
  <c r="AS80" i="6"/>
  <c r="AM77" i="6"/>
  <c r="AP72" i="6"/>
  <c r="AA72" i="6"/>
  <c r="AS72" i="6"/>
  <c r="AS73" i="6"/>
  <c r="Z61" i="6"/>
  <c r="J61" i="6" s="1"/>
  <c r="Y61" i="6"/>
  <c r="AO42" i="6"/>
  <c r="AS42" i="6"/>
  <c r="AM42" i="6"/>
  <c r="AP42" i="6"/>
  <c r="AO79" i="6"/>
  <c r="AP63" i="6"/>
  <c r="AO63" i="6"/>
  <c r="AS63" i="6"/>
  <c r="AM63" i="6"/>
  <c r="AS64" i="6"/>
  <c r="AO64" i="6"/>
  <c r="AA64" i="6"/>
  <c r="AM64" i="6"/>
  <c r="AA82" i="6"/>
  <c r="AA74" i="6"/>
  <c r="AP73" i="6"/>
  <c r="Z65" i="6"/>
  <c r="J65" i="6" s="1"/>
  <c r="AP74" i="6"/>
  <c r="Z71" i="6"/>
  <c r="J71" i="6" s="1"/>
  <c r="AP64" i="6"/>
  <c r="AM69" i="6"/>
  <c r="AO69" i="6"/>
  <c r="AS65" i="6"/>
  <c r="AA63" i="6"/>
  <c r="AA61" i="6"/>
  <c r="Z41" i="6"/>
  <c r="J41" i="6" s="1"/>
  <c r="AP61" i="6"/>
  <c r="AO68" i="6"/>
  <c r="AS68" i="6"/>
  <c r="AA62" i="6"/>
  <c r="AO61" i="6"/>
  <c r="AP55" i="6"/>
  <c r="AO55" i="6"/>
  <c r="AS55" i="6"/>
  <c r="AS48" i="6"/>
  <c r="AO48" i="6"/>
  <c r="Z68" i="6"/>
  <c r="J68" i="6" s="1"/>
  <c r="Z67" i="6"/>
  <c r="J67" i="6" s="1"/>
  <c r="AA66" i="6"/>
  <c r="AM61" i="6"/>
  <c r="Z59" i="6"/>
  <c r="J59" i="6" s="1"/>
  <c r="AS56" i="6"/>
  <c r="AO56" i="6"/>
  <c r="AO52" i="6"/>
  <c r="AS52" i="6"/>
  <c r="AP52" i="6"/>
  <c r="AA39" i="6"/>
  <c r="Z56" i="6"/>
  <c r="J56" i="6" s="1"/>
  <c r="AS60" i="6"/>
  <c r="AM53" i="6"/>
  <c r="Z52" i="6"/>
  <c r="J52" i="6" s="1"/>
  <c r="AP37" i="6"/>
  <c r="AS37" i="6"/>
  <c r="AM37" i="6"/>
  <c r="AS33" i="6"/>
  <c r="AO33" i="6"/>
  <c r="AP33" i="6"/>
  <c r="AO27" i="6"/>
  <c r="AP27" i="6"/>
  <c r="AS27" i="6"/>
  <c r="AS24" i="6"/>
  <c r="AP24" i="6"/>
  <c r="AA24" i="6"/>
  <c r="AO24" i="6"/>
  <c r="Z36" i="6"/>
  <c r="J36" i="6" s="1"/>
  <c r="Z32" i="6"/>
  <c r="J32" i="6" s="1"/>
  <c r="Z31" i="6"/>
  <c r="J31" i="6" s="1"/>
  <c r="Y31" i="6"/>
  <c r="Z55" i="6"/>
  <c r="J55" i="6" s="1"/>
  <c r="Z53" i="6"/>
  <c r="J53" i="6" s="1"/>
  <c r="AA34" i="6"/>
  <c r="AO28" i="6"/>
  <c r="AS28" i="6"/>
  <c r="AM28" i="6"/>
  <c r="AP28" i="6"/>
  <c r="AP60" i="6"/>
  <c r="Z60" i="6"/>
  <c r="J60" i="6" s="1"/>
  <c r="Z45" i="6"/>
  <c r="J45" i="6" s="1"/>
  <c r="AS41" i="6"/>
  <c r="Z38" i="6"/>
  <c r="J38" i="6" s="1"/>
  <c r="Z37" i="6"/>
  <c r="J37" i="6" s="1"/>
  <c r="Z51" i="6"/>
  <c r="J51" i="6" s="1"/>
  <c r="AS46" i="6"/>
  <c r="AM46" i="6"/>
  <c r="AA30" i="6"/>
  <c r="Z28" i="6"/>
  <c r="J28" i="6" s="1"/>
  <c r="AM35" i="6"/>
  <c r="AS35" i="6"/>
  <c r="Z16" i="6"/>
  <c r="J16" i="6" s="1"/>
  <c r="AP45" i="6"/>
  <c r="AS45" i="6"/>
  <c r="AS32" i="6"/>
  <c r="AP32" i="6"/>
  <c r="Z29" i="6"/>
  <c r="J29" i="6" s="1"/>
  <c r="AS26" i="6"/>
  <c r="AS25" i="6"/>
  <c r="AP19" i="6"/>
  <c r="AP18" i="6"/>
  <c r="AS18" i="6"/>
  <c r="Z35" i="6"/>
  <c r="J35" i="6" s="1"/>
  <c r="AA27" i="6"/>
  <c r="AP26" i="6"/>
  <c r="AS19" i="6"/>
  <c r="AO19" i="6"/>
  <c r="Z22" i="6"/>
  <c r="J22" i="6" s="1"/>
  <c r="AA21" i="6"/>
  <c r="AS17" i="6"/>
  <c r="AP16" i="6"/>
  <c r="Z14" i="6"/>
  <c r="J14" i="6" s="1"/>
  <c r="Z15" i="6"/>
  <c r="J15" i="6" s="1"/>
  <c r="W96" i="5" l="1"/>
  <c r="V96" i="5"/>
  <c r="V62" i="5"/>
  <c r="U62" i="5"/>
  <c r="K158" i="6"/>
  <c r="AF145" i="6"/>
  <c r="N145" i="6" s="1"/>
  <c r="AD145" i="6"/>
  <c r="M145" i="6" s="1"/>
  <c r="AA57" i="6"/>
  <c r="AB57" i="6" s="1"/>
  <c r="AA84" i="6"/>
  <c r="U211" i="5"/>
  <c r="W44" i="5"/>
  <c r="V203" i="5"/>
  <c r="W203" i="5"/>
  <c r="K196" i="6"/>
  <c r="K204" i="6"/>
  <c r="W140" i="5"/>
  <c r="AA99" i="6"/>
  <c r="AB99" i="6" s="1"/>
  <c r="AA50" i="6"/>
  <c r="AB50" i="6" s="1"/>
  <c r="AA127" i="6"/>
  <c r="AB127" i="6" s="1"/>
  <c r="AB73" i="6"/>
  <c r="AF178" i="6"/>
  <c r="N178" i="6" s="1"/>
  <c r="AC178" i="6"/>
  <c r="AE178" i="6" s="1"/>
  <c r="W41" i="5"/>
  <c r="K155" i="6"/>
  <c r="AD155" i="6" s="1"/>
  <c r="M155" i="6" s="1"/>
  <c r="AB178" i="6"/>
  <c r="V41" i="5"/>
  <c r="V32" i="5"/>
  <c r="U140" i="5"/>
  <c r="AA122" i="6"/>
  <c r="K122" i="6" s="1"/>
  <c r="AN122" i="6" s="1"/>
  <c r="AA94" i="6"/>
  <c r="K94" i="6" s="1"/>
  <c r="AN94" i="6" s="1"/>
  <c r="AA58" i="6"/>
  <c r="AB58" i="6" s="1"/>
  <c r="AA96" i="6"/>
  <c r="K96" i="6" s="1"/>
  <c r="AN96" i="6" s="1"/>
  <c r="AA115" i="6"/>
  <c r="K115" i="6" s="1"/>
  <c r="AN115" i="6" s="1"/>
  <c r="AA123" i="6"/>
  <c r="K123" i="6" s="1"/>
  <c r="AN123" i="6" s="1"/>
  <c r="AA135" i="6"/>
  <c r="AB135" i="6" s="1"/>
  <c r="AA113" i="6"/>
  <c r="K113" i="6" s="1"/>
  <c r="AN113" i="6" s="1"/>
  <c r="AA35" i="6"/>
  <c r="AB35" i="6" s="1"/>
  <c r="AA26" i="6"/>
  <c r="AB26" i="6" s="1"/>
  <c r="AA86" i="6"/>
  <c r="K86" i="6" s="1"/>
  <c r="AN86" i="6" s="1"/>
  <c r="AA54" i="6"/>
  <c r="AB54" i="6" s="1"/>
  <c r="AA19" i="6"/>
  <c r="AB19" i="6" s="1"/>
  <c r="AA79" i="6"/>
  <c r="AB79" i="6" s="1"/>
  <c r="AA47" i="6"/>
  <c r="AB47" i="6" s="1"/>
  <c r="AA65" i="6"/>
  <c r="AB65" i="6" s="1"/>
  <c r="AA101" i="6"/>
  <c r="K101" i="6" s="1"/>
  <c r="AN101" i="6" s="1"/>
  <c r="AA92" i="6"/>
  <c r="AB92" i="6" s="1"/>
  <c r="AA42" i="6"/>
  <c r="AB42" i="6" s="1"/>
  <c r="AA130" i="6"/>
  <c r="K130" i="6" s="1"/>
  <c r="AN130" i="6" s="1"/>
  <c r="AA118" i="6"/>
  <c r="AB118" i="6" s="1"/>
  <c r="AA36" i="6"/>
  <c r="K36" i="6" s="1"/>
  <c r="AN36" i="6" s="1"/>
  <c r="AA105" i="6"/>
  <c r="AB105" i="6" s="1"/>
  <c r="AA102" i="6"/>
  <c r="K102" i="6" s="1"/>
  <c r="AN102" i="6" s="1"/>
  <c r="AA120" i="6"/>
  <c r="AB120" i="6" s="1"/>
  <c r="AA20" i="6"/>
  <c r="K20" i="6" s="1"/>
  <c r="AN20" i="6" s="1"/>
  <c r="AA69" i="6"/>
  <c r="AB69" i="6" s="1"/>
  <c r="AA18" i="6"/>
  <c r="K18" i="6" s="1"/>
  <c r="AN18" i="6" s="1"/>
  <c r="AA95" i="6"/>
  <c r="K95" i="6" s="1"/>
  <c r="AN95" i="6" s="1"/>
  <c r="AA68" i="6"/>
  <c r="K68" i="6" s="1"/>
  <c r="AN68" i="6" s="1"/>
  <c r="AA97" i="6"/>
  <c r="AB97" i="6" s="1"/>
  <c r="AA81" i="6"/>
  <c r="K81" i="6" s="1"/>
  <c r="AN81" i="6" s="1"/>
  <c r="AA103" i="6"/>
  <c r="AB103" i="6" s="1"/>
  <c r="AA104" i="6"/>
  <c r="AB104" i="6" s="1"/>
  <c r="AA40" i="6"/>
  <c r="K40" i="6" s="1"/>
  <c r="AN40" i="6" s="1"/>
  <c r="AA45" i="6"/>
  <c r="AB45" i="6" s="1"/>
  <c r="AA71" i="6"/>
  <c r="K71" i="6" s="1"/>
  <c r="AN71" i="6" s="1"/>
  <c r="AA110" i="6"/>
  <c r="AA124" i="6"/>
  <c r="AB124" i="6" s="1"/>
  <c r="AA67" i="6"/>
  <c r="AB67" i="6" s="1"/>
  <c r="AA137" i="6"/>
  <c r="AB137" i="6" s="1"/>
  <c r="AA32" i="6"/>
  <c r="AB32" i="6" s="1"/>
  <c r="AA60" i="6"/>
  <c r="K60" i="6" s="1"/>
  <c r="AN60" i="6" s="1"/>
  <c r="AA56" i="6"/>
  <c r="AA119" i="6"/>
  <c r="AA111" i="6"/>
  <c r="AB111" i="6" s="1"/>
  <c r="AA91" i="6"/>
  <c r="AA83" i="6"/>
  <c r="AB83" i="6" s="1"/>
  <c r="AA93" i="6"/>
  <c r="AB93" i="6" s="1"/>
  <c r="AA41" i="6"/>
  <c r="AB41" i="6" s="1"/>
  <c r="AA38" i="6"/>
  <c r="K38" i="6" s="1"/>
  <c r="AN38" i="6" s="1"/>
  <c r="AA25" i="6"/>
  <c r="K25" i="6" s="1"/>
  <c r="AN25" i="6" s="1"/>
  <c r="AA33" i="6"/>
  <c r="K33" i="6" s="1"/>
  <c r="AN33" i="6" s="1"/>
  <c r="AA28" i="6"/>
  <c r="AB28" i="6" s="1"/>
  <c r="AA29" i="6"/>
  <c r="K29" i="6" s="1"/>
  <c r="AN29" i="6" s="1"/>
  <c r="AA48" i="6"/>
  <c r="K48" i="6" s="1"/>
  <c r="AN48" i="6" s="1"/>
  <c r="AA70" i="6"/>
  <c r="K70" i="6" s="1"/>
  <c r="AN70" i="6" s="1"/>
  <c r="AA112" i="6"/>
  <c r="AB112" i="6" s="1"/>
  <c r="AA37" i="6"/>
  <c r="K37" i="6" s="1"/>
  <c r="AN37" i="6" s="1"/>
  <c r="AA55" i="6"/>
  <c r="AB55" i="6" s="1"/>
  <c r="AA98" i="6"/>
  <c r="AB98" i="6" s="1"/>
  <c r="AA107" i="6"/>
  <c r="AB107" i="6" s="1"/>
  <c r="AA88" i="6"/>
  <c r="AB88" i="6" s="1"/>
  <c r="AA53" i="6"/>
  <c r="AB53" i="6" s="1"/>
  <c r="AA52" i="6"/>
  <c r="AA22" i="6"/>
  <c r="AB22" i="6" s="1"/>
  <c r="AA75" i="6"/>
  <c r="K75" i="6" s="1"/>
  <c r="AN75" i="6" s="1"/>
  <c r="AA76" i="6"/>
  <c r="AA59" i="6"/>
  <c r="AB44" i="6"/>
  <c r="K121" i="6"/>
  <c r="AN121" i="6" s="1"/>
  <c r="K43" i="6"/>
  <c r="AN43" i="6" s="1"/>
  <c r="K49" i="6"/>
  <c r="AC49" i="6" s="1"/>
  <c r="AE49" i="6" s="1"/>
  <c r="K31" i="6"/>
  <c r="AC31" i="6" s="1"/>
  <c r="AE31" i="6" s="1"/>
  <c r="K100" i="6"/>
  <c r="AN100" i="6" s="1"/>
  <c r="K129" i="6"/>
  <c r="AN129" i="6" s="1"/>
  <c r="AN51" i="6"/>
  <c r="W58" i="5"/>
  <c r="W57" i="5"/>
  <c r="W70" i="5"/>
  <c r="V58" i="5"/>
  <c r="V57" i="5"/>
  <c r="U70" i="5"/>
  <c r="U126" i="5"/>
  <c r="W134" i="5"/>
  <c r="W152" i="5"/>
  <c r="U152" i="5"/>
  <c r="W32" i="5"/>
  <c r="U122" i="5"/>
  <c r="U153" i="5"/>
  <c r="AA153" i="5" s="1"/>
  <c r="V134" i="5"/>
  <c r="V22" i="5"/>
  <c r="W22" i="5"/>
  <c r="V148" i="5"/>
  <c r="AA148" i="5" s="1"/>
  <c r="V90" i="5"/>
  <c r="W60" i="5"/>
  <c r="V60" i="5"/>
  <c r="AB182" i="6"/>
  <c r="K108" i="6"/>
  <c r="W90" i="5"/>
  <c r="K198" i="6"/>
  <c r="AC198" i="6" s="1"/>
  <c r="AE198" i="6" s="1"/>
  <c r="U98" i="5"/>
  <c r="W156" i="5"/>
  <c r="U156" i="5"/>
  <c r="AA17" i="6"/>
  <c r="K17" i="6" s="1"/>
  <c r="AN17" i="6" s="1"/>
  <c r="W14" i="5"/>
  <c r="V14" i="5"/>
  <c r="W29" i="5"/>
  <c r="V143" i="5"/>
  <c r="V29" i="5"/>
  <c r="V127" i="5"/>
  <c r="U119" i="5"/>
  <c r="K13" i="6"/>
  <c r="AN13" i="6" s="1"/>
  <c r="AD170" i="6"/>
  <c r="M170" i="6" s="1"/>
  <c r="AC170" i="6"/>
  <c r="AE170" i="6" s="1"/>
  <c r="W37" i="5"/>
  <c r="V24" i="5"/>
  <c r="U86" i="5"/>
  <c r="V74" i="5"/>
  <c r="AB170" i="6"/>
  <c r="V37" i="5"/>
  <c r="V138" i="5"/>
  <c r="U138" i="5"/>
  <c r="W168" i="5"/>
  <c r="K209" i="6"/>
  <c r="AC209" i="6" s="1"/>
  <c r="AE209" i="6" s="1"/>
  <c r="U168" i="5"/>
  <c r="AB145" i="6"/>
  <c r="K126" i="6"/>
  <c r="W24" i="5"/>
  <c r="V64" i="5"/>
  <c r="V86" i="5"/>
  <c r="W74" i="5"/>
  <c r="AA15" i="6"/>
  <c r="K15" i="6" s="1"/>
  <c r="AN15" i="6" s="1"/>
  <c r="AA16" i="6"/>
  <c r="AB16" i="6" s="1"/>
  <c r="AA14" i="6"/>
  <c r="AB14" i="6" s="1"/>
  <c r="AB177" i="6"/>
  <c r="V98" i="5"/>
  <c r="AC177" i="6"/>
  <c r="AE177" i="6" s="1"/>
  <c r="K78" i="6"/>
  <c r="AN78" i="6" s="1"/>
  <c r="V147" i="5"/>
  <c r="V115" i="5"/>
  <c r="U147" i="5"/>
  <c r="U115" i="5"/>
  <c r="W146" i="5"/>
  <c r="U146" i="5"/>
  <c r="AD177" i="6"/>
  <c r="M177" i="6" s="1"/>
  <c r="W88" i="5"/>
  <c r="AA144" i="5"/>
  <c r="U127" i="5"/>
  <c r="W143" i="5"/>
  <c r="AB87" i="6"/>
  <c r="W36" i="5"/>
  <c r="V88" i="5"/>
  <c r="W172" i="5"/>
  <c r="K206" i="6"/>
  <c r="AC206" i="6" s="1"/>
  <c r="AE206" i="6" s="1"/>
  <c r="V36" i="5"/>
  <c r="W53" i="5"/>
  <c r="U53" i="5"/>
  <c r="K167" i="6"/>
  <c r="AD167" i="6" s="1"/>
  <c r="M167" i="6" s="1"/>
  <c r="K174" i="6"/>
  <c r="AF174" i="6" s="1"/>
  <c r="N174" i="6" s="1"/>
  <c r="V44" i="5"/>
  <c r="U192" i="5"/>
  <c r="AC150" i="6"/>
  <c r="AE150" i="6" s="1"/>
  <c r="W126" i="5"/>
  <c r="W117" i="5"/>
  <c r="K57" i="6"/>
  <c r="W64" i="5"/>
  <c r="V117" i="5"/>
  <c r="W131" i="5"/>
  <c r="V211" i="5"/>
  <c r="AA211" i="5" s="1"/>
  <c r="AA145" i="5"/>
  <c r="V48" i="5"/>
  <c r="W82" i="5"/>
  <c r="V131" i="5"/>
  <c r="J21" i="5"/>
  <c r="W21" i="5" s="1"/>
  <c r="K23" i="6"/>
  <c r="U48" i="5"/>
  <c r="V82" i="5"/>
  <c r="W192" i="5"/>
  <c r="AC182" i="6"/>
  <c r="AE182" i="6" s="1"/>
  <c r="AF182" i="6"/>
  <c r="N182" i="6" s="1"/>
  <c r="AD182" i="6"/>
  <c r="M182" i="6" s="1"/>
  <c r="AF150" i="6"/>
  <c r="N150" i="6" s="1"/>
  <c r="AC153" i="6"/>
  <c r="AE153" i="6" s="1"/>
  <c r="AB203" i="6"/>
  <c r="AB46" i="6"/>
  <c r="AF153" i="6"/>
  <c r="N153" i="6" s="1"/>
  <c r="AB146" i="6"/>
  <c r="K151" i="6"/>
  <c r="AC151" i="6" s="1"/>
  <c r="AE151" i="6" s="1"/>
  <c r="AB150" i="6"/>
  <c r="AA129" i="5"/>
  <c r="AA176" i="5"/>
  <c r="AC51" i="6"/>
  <c r="AE51" i="6" s="1"/>
  <c r="K161" i="6"/>
  <c r="AF161" i="6" s="1"/>
  <c r="N161" i="6" s="1"/>
  <c r="K183" i="6"/>
  <c r="AC183" i="6" s="1"/>
  <c r="AE183" i="6" s="1"/>
  <c r="K201" i="6"/>
  <c r="AC201" i="6" s="1"/>
  <c r="AE201" i="6" s="1"/>
  <c r="AD51" i="6"/>
  <c r="M51" i="6" s="1"/>
  <c r="AB51" i="6"/>
  <c r="K134" i="6"/>
  <c r="AF170" i="6"/>
  <c r="N170" i="6" s="1"/>
  <c r="AA199" i="5"/>
  <c r="V16" i="5"/>
  <c r="W16" i="5"/>
  <c r="AA90" i="5"/>
  <c r="AA207" i="5"/>
  <c r="AA187" i="5"/>
  <c r="U172" i="5"/>
  <c r="U125" i="5"/>
  <c r="W125" i="5"/>
  <c r="W25" i="5"/>
  <c r="W52" i="5"/>
  <c r="V52" i="5"/>
  <c r="AB181" i="6"/>
  <c r="V25" i="5"/>
  <c r="AA188" i="5"/>
  <c r="K190" i="6"/>
  <c r="AB190" i="6"/>
  <c r="K131" i="6"/>
  <c r="U94" i="5"/>
  <c r="W94" i="5"/>
  <c r="K168" i="6"/>
  <c r="AB168" i="6"/>
  <c r="AA160" i="5"/>
  <c r="U123" i="5"/>
  <c r="W123" i="5"/>
  <c r="V123" i="5"/>
  <c r="AA195" i="5"/>
  <c r="AA184" i="5"/>
  <c r="K173" i="6"/>
  <c r="AB173" i="6"/>
  <c r="AA155" i="5"/>
  <c r="AA159" i="5"/>
  <c r="AA208" i="5"/>
  <c r="AA203" i="5"/>
  <c r="W40" i="5"/>
  <c r="U40" i="5"/>
  <c r="V40" i="5"/>
  <c r="AB160" i="6"/>
  <c r="K160" i="6"/>
  <c r="V114" i="5"/>
  <c r="W114" i="5"/>
  <c r="U114" i="5"/>
  <c r="W154" i="5"/>
  <c r="V154" i="5"/>
  <c r="U154" i="5"/>
  <c r="U61" i="5"/>
  <c r="V61" i="5"/>
  <c r="W61" i="5"/>
  <c r="V59" i="5"/>
  <c r="W59" i="5"/>
  <c r="U59" i="5"/>
  <c r="V27" i="5"/>
  <c r="U27" i="5"/>
  <c r="W27" i="5"/>
  <c r="W87" i="5"/>
  <c r="U87" i="5"/>
  <c r="V87" i="5"/>
  <c r="W158" i="5"/>
  <c r="U158" i="5"/>
  <c r="V158" i="5"/>
  <c r="V137" i="5"/>
  <c r="U137" i="5"/>
  <c r="W137" i="5"/>
  <c r="W130" i="5"/>
  <c r="U130" i="5"/>
  <c r="V130" i="5"/>
  <c r="AA191" i="5"/>
  <c r="U65" i="5"/>
  <c r="V65" i="5"/>
  <c r="W65" i="5"/>
  <c r="V23" i="5"/>
  <c r="U23" i="5"/>
  <c r="W23" i="5"/>
  <c r="J95" i="5"/>
  <c r="U106" i="5"/>
  <c r="V106" i="5"/>
  <c r="W106" i="5"/>
  <c r="V120" i="5"/>
  <c r="W120" i="5"/>
  <c r="U120" i="5"/>
  <c r="U135" i="5"/>
  <c r="V135" i="5"/>
  <c r="W135" i="5"/>
  <c r="W162" i="5"/>
  <c r="U162" i="5"/>
  <c r="V162" i="5"/>
  <c r="W194" i="5"/>
  <c r="U194" i="5"/>
  <c r="V194" i="5"/>
  <c r="AA164" i="5"/>
  <c r="Y150" i="5"/>
  <c r="Z150" i="5"/>
  <c r="X150" i="5"/>
  <c r="U183" i="5"/>
  <c r="W183" i="5"/>
  <c r="V183" i="5"/>
  <c r="W206" i="5"/>
  <c r="V206" i="5"/>
  <c r="U206" i="5"/>
  <c r="W186" i="5"/>
  <c r="V186" i="5"/>
  <c r="U186" i="5"/>
  <c r="W198" i="5"/>
  <c r="V198" i="5"/>
  <c r="U198" i="5"/>
  <c r="V15" i="5"/>
  <c r="U15" i="5"/>
  <c r="W15" i="5"/>
  <c r="U45" i="5"/>
  <c r="V45" i="5"/>
  <c r="W45" i="5"/>
  <c r="W190" i="5"/>
  <c r="U190" i="5"/>
  <c r="V190" i="5"/>
  <c r="V97" i="5"/>
  <c r="U97" i="5"/>
  <c r="W97" i="5"/>
  <c r="V69" i="5"/>
  <c r="W69" i="5"/>
  <c r="U69" i="5"/>
  <c r="V39" i="5"/>
  <c r="U39" i="5"/>
  <c r="W39" i="5"/>
  <c r="W99" i="5"/>
  <c r="U99" i="5"/>
  <c r="V99" i="5"/>
  <c r="W107" i="5"/>
  <c r="U107" i="5"/>
  <c r="V107" i="5"/>
  <c r="V133" i="5"/>
  <c r="W133" i="5"/>
  <c r="U133" i="5"/>
  <c r="W166" i="5"/>
  <c r="U166" i="5"/>
  <c r="V166" i="5"/>
  <c r="U165" i="5"/>
  <c r="V165" i="5"/>
  <c r="W165" i="5"/>
  <c r="W210" i="5"/>
  <c r="U210" i="5"/>
  <c r="V210" i="5"/>
  <c r="Z151" i="5"/>
  <c r="Y151" i="5"/>
  <c r="X151" i="5"/>
  <c r="U167" i="5"/>
  <c r="W167" i="5"/>
  <c r="V167" i="5"/>
  <c r="U205" i="5"/>
  <c r="V205" i="5"/>
  <c r="W205" i="5"/>
  <c r="U169" i="5"/>
  <c r="V169" i="5"/>
  <c r="W169" i="5"/>
  <c r="U157" i="5"/>
  <c r="V157" i="5"/>
  <c r="W157" i="5"/>
  <c r="V83" i="5"/>
  <c r="W83" i="5"/>
  <c r="U83" i="5"/>
  <c r="V35" i="5"/>
  <c r="U35" i="5"/>
  <c r="W35" i="5"/>
  <c r="AA109" i="5"/>
  <c r="V73" i="5"/>
  <c r="W73" i="5"/>
  <c r="U73" i="5"/>
  <c r="V47" i="5"/>
  <c r="U47" i="5"/>
  <c r="W47" i="5"/>
  <c r="U49" i="5"/>
  <c r="W49" i="5"/>
  <c r="V49" i="5"/>
  <c r="U116" i="5"/>
  <c r="V116" i="5"/>
  <c r="W116" i="5"/>
  <c r="U100" i="5"/>
  <c r="V100" i="5"/>
  <c r="W100" i="5"/>
  <c r="U108" i="5"/>
  <c r="V108" i="5"/>
  <c r="W108" i="5"/>
  <c r="V75" i="5"/>
  <c r="W75" i="5"/>
  <c r="U75" i="5"/>
  <c r="V51" i="5"/>
  <c r="U51" i="5"/>
  <c r="W51" i="5"/>
  <c r="V118" i="5"/>
  <c r="W118" i="5"/>
  <c r="U118" i="5"/>
  <c r="W170" i="5"/>
  <c r="V170" i="5"/>
  <c r="U170" i="5"/>
  <c r="AA180" i="5"/>
  <c r="U173" i="5"/>
  <c r="V173" i="5"/>
  <c r="W173" i="5"/>
  <c r="U161" i="5"/>
  <c r="V161" i="5"/>
  <c r="W161" i="5"/>
  <c r="V141" i="5"/>
  <c r="U141" i="5"/>
  <c r="W141" i="5"/>
  <c r="V77" i="5"/>
  <c r="W77" i="5"/>
  <c r="U77" i="5"/>
  <c r="V67" i="5"/>
  <c r="W67" i="5"/>
  <c r="U67" i="5"/>
  <c r="W56" i="5"/>
  <c r="U56" i="5"/>
  <c r="V56" i="5"/>
  <c r="U121" i="5"/>
  <c r="V121" i="5"/>
  <c r="W121" i="5"/>
  <c r="V71" i="5"/>
  <c r="W71" i="5"/>
  <c r="U71" i="5"/>
  <c r="U112" i="5"/>
  <c r="W112" i="5"/>
  <c r="V112" i="5"/>
  <c r="V79" i="5"/>
  <c r="W79" i="5"/>
  <c r="U79" i="5"/>
  <c r="W174" i="5"/>
  <c r="U174" i="5"/>
  <c r="V174" i="5"/>
  <c r="U181" i="5"/>
  <c r="V181" i="5"/>
  <c r="W181" i="5"/>
  <c r="U197" i="5"/>
  <c r="V197" i="5"/>
  <c r="W197" i="5"/>
  <c r="U209" i="5"/>
  <c r="V209" i="5"/>
  <c r="W209" i="5"/>
  <c r="U185" i="5"/>
  <c r="V185" i="5"/>
  <c r="W185" i="5"/>
  <c r="AA196" i="5"/>
  <c r="U189" i="5"/>
  <c r="V189" i="5"/>
  <c r="W189" i="5"/>
  <c r="U193" i="5"/>
  <c r="V193" i="5"/>
  <c r="W193" i="5"/>
  <c r="V19" i="5"/>
  <c r="U19" i="5"/>
  <c r="W19" i="5"/>
  <c r="U92" i="5"/>
  <c r="V92" i="5"/>
  <c r="W92" i="5"/>
  <c r="V31" i="5"/>
  <c r="U31" i="5"/>
  <c r="W31" i="5"/>
  <c r="V81" i="5"/>
  <c r="W81" i="5"/>
  <c r="U81" i="5"/>
  <c r="U102" i="5"/>
  <c r="V102" i="5"/>
  <c r="W102" i="5"/>
  <c r="U110" i="5"/>
  <c r="V110" i="5"/>
  <c r="W110" i="5"/>
  <c r="V43" i="5"/>
  <c r="U43" i="5"/>
  <c r="W43" i="5"/>
  <c r="W178" i="5"/>
  <c r="V178" i="5"/>
  <c r="U178" i="5"/>
  <c r="V149" i="5"/>
  <c r="U149" i="5"/>
  <c r="W149" i="5"/>
  <c r="AA171" i="5"/>
  <c r="AA200" i="5"/>
  <c r="U142" i="5"/>
  <c r="V142" i="5"/>
  <c r="W142" i="5"/>
  <c r="AA163" i="5"/>
  <c r="U177" i="5"/>
  <c r="V177" i="5"/>
  <c r="W177" i="5"/>
  <c r="U104" i="5"/>
  <c r="V104" i="5"/>
  <c r="W104" i="5"/>
  <c r="W202" i="5"/>
  <c r="U202" i="5"/>
  <c r="V202" i="5"/>
  <c r="V55" i="5"/>
  <c r="W55" i="5"/>
  <c r="U55" i="5"/>
  <c r="V63" i="5"/>
  <c r="W63" i="5"/>
  <c r="U63" i="5"/>
  <c r="W103" i="5"/>
  <c r="U103" i="5"/>
  <c r="V103" i="5"/>
  <c r="W111" i="5"/>
  <c r="U111" i="5"/>
  <c r="V111" i="5"/>
  <c r="V89" i="5"/>
  <c r="W89" i="5"/>
  <c r="U89" i="5"/>
  <c r="U78" i="5"/>
  <c r="V78" i="5"/>
  <c r="W78" i="5"/>
  <c r="W91" i="5"/>
  <c r="U91" i="5"/>
  <c r="V91" i="5"/>
  <c r="W124" i="5"/>
  <c r="V124" i="5"/>
  <c r="U124" i="5"/>
  <c r="W182" i="5"/>
  <c r="U182" i="5"/>
  <c r="V182" i="5"/>
  <c r="U201" i="5"/>
  <c r="V201" i="5"/>
  <c r="W201" i="5"/>
  <c r="AA175" i="5"/>
  <c r="AA204" i="5"/>
  <c r="U139" i="5"/>
  <c r="V139" i="5"/>
  <c r="W139" i="5"/>
  <c r="AA179" i="5"/>
  <c r="AB125" i="6"/>
  <c r="K125" i="6"/>
  <c r="AN125" i="6" s="1"/>
  <c r="AC196" i="6"/>
  <c r="AE196" i="6" s="1"/>
  <c r="AD196" i="6"/>
  <c r="M196" i="6" s="1"/>
  <c r="AF196" i="6"/>
  <c r="N196" i="6" s="1"/>
  <c r="AB30" i="6"/>
  <c r="K30" i="6"/>
  <c r="AN30" i="6" s="1"/>
  <c r="AB39" i="6"/>
  <c r="K39" i="6"/>
  <c r="AN39" i="6" s="1"/>
  <c r="K64" i="6"/>
  <c r="AN64" i="6" s="1"/>
  <c r="AB64" i="6"/>
  <c r="K114" i="6"/>
  <c r="AN114" i="6" s="1"/>
  <c r="AB114" i="6"/>
  <c r="AB89" i="6"/>
  <c r="K89" i="6"/>
  <c r="AN89" i="6" s="1"/>
  <c r="K149" i="6"/>
  <c r="AB149" i="6"/>
  <c r="K164" i="6"/>
  <c r="AB164" i="6"/>
  <c r="AB175" i="6"/>
  <c r="K175" i="6"/>
  <c r="AB192" i="6"/>
  <c r="K192" i="6"/>
  <c r="AB205" i="6"/>
  <c r="K205" i="6"/>
  <c r="AB200" i="6"/>
  <c r="K200" i="6"/>
  <c r="AF206" i="6"/>
  <c r="N206" i="6" s="1"/>
  <c r="AB208" i="6"/>
  <c r="K208" i="6"/>
  <c r="AB85" i="6"/>
  <c r="K85" i="6"/>
  <c r="AN85" i="6" s="1"/>
  <c r="K27" i="6"/>
  <c r="AB27" i="6"/>
  <c r="AF44" i="6"/>
  <c r="N44" i="6" s="1"/>
  <c r="AC44" i="6"/>
  <c r="AE44" i="6" s="1"/>
  <c r="AD44" i="6"/>
  <c r="M44" i="6" s="1"/>
  <c r="AB61" i="6"/>
  <c r="K61" i="6"/>
  <c r="AB84" i="6"/>
  <c r="K84" i="6"/>
  <c r="AN84" i="6" s="1"/>
  <c r="K106" i="6"/>
  <c r="AN106" i="6" s="1"/>
  <c r="AB106" i="6"/>
  <c r="AB136" i="6"/>
  <c r="K136" i="6"/>
  <c r="AN136" i="6" s="1"/>
  <c r="K186" i="6"/>
  <c r="AB186" i="6"/>
  <c r="AB180" i="6"/>
  <c r="K180" i="6"/>
  <c r="K207" i="6"/>
  <c r="AB207" i="6"/>
  <c r="AC193" i="6"/>
  <c r="AE193" i="6" s="1"/>
  <c r="AD193" i="6"/>
  <c r="M193" i="6" s="1"/>
  <c r="AF193" i="6"/>
  <c r="N193" i="6" s="1"/>
  <c r="AB138" i="6"/>
  <c r="K138" i="6"/>
  <c r="AB187" i="6"/>
  <c r="K187" i="6"/>
  <c r="K24" i="6"/>
  <c r="AB24" i="6"/>
  <c r="AB166" i="6"/>
  <c r="K166" i="6"/>
  <c r="K191" i="6"/>
  <c r="AB191" i="6"/>
  <c r="K199" i="6"/>
  <c r="AB199" i="6"/>
  <c r="K82" i="6"/>
  <c r="AN82" i="6" s="1"/>
  <c r="AB82" i="6"/>
  <c r="K90" i="6"/>
  <c r="AN90" i="6" s="1"/>
  <c r="AB90" i="6"/>
  <c r="AC87" i="6"/>
  <c r="AE87" i="6" s="1"/>
  <c r="AD87" i="6"/>
  <c r="M87" i="6" s="1"/>
  <c r="AF87" i="6"/>
  <c r="N87" i="6" s="1"/>
  <c r="K99" i="6"/>
  <c r="AN99" i="6" s="1"/>
  <c r="K116" i="6"/>
  <c r="AN116" i="6" s="1"/>
  <c r="AB116" i="6"/>
  <c r="AC146" i="6"/>
  <c r="AE146" i="6" s="1"/>
  <c r="AD146" i="6"/>
  <c r="M146" i="6" s="1"/>
  <c r="AF146" i="6"/>
  <c r="N146" i="6" s="1"/>
  <c r="K141" i="6"/>
  <c r="AB141" i="6"/>
  <c r="K152" i="6"/>
  <c r="AB152" i="6"/>
  <c r="AB140" i="6"/>
  <c r="K140" i="6"/>
  <c r="AD183" i="6"/>
  <c r="M183" i="6" s="1"/>
  <c r="AF183" i="6"/>
  <c r="N183" i="6" s="1"/>
  <c r="AC211" i="6"/>
  <c r="AE211" i="6" s="1"/>
  <c r="AD211" i="6"/>
  <c r="M211" i="6" s="1"/>
  <c r="AF211" i="6"/>
  <c r="N211" i="6" s="1"/>
  <c r="AC169" i="6"/>
  <c r="AE169" i="6" s="1"/>
  <c r="AF169" i="6"/>
  <c r="N169" i="6" s="1"/>
  <c r="AD169" i="6"/>
  <c r="M169" i="6" s="1"/>
  <c r="K80" i="6"/>
  <c r="AN80" i="6" s="1"/>
  <c r="AB80" i="6"/>
  <c r="K63" i="6"/>
  <c r="AN63" i="6" s="1"/>
  <c r="AB63" i="6"/>
  <c r="K74" i="6"/>
  <c r="AN74" i="6" s="1"/>
  <c r="AB74" i="6"/>
  <c r="AB77" i="6"/>
  <c r="K77" i="6"/>
  <c r="AN77" i="6" s="1"/>
  <c r="AB117" i="6"/>
  <c r="K117" i="6"/>
  <c r="AN117" i="6" s="1"/>
  <c r="K156" i="6"/>
  <c r="AB156" i="6"/>
  <c r="AC139" i="6"/>
  <c r="AE139" i="6" s="1"/>
  <c r="AD139" i="6"/>
  <c r="M139" i="6" s="1"/>
  <c r="AF139" i="6"/>
  <c r="N139" i="6" s="1"/>
  <c r="AF151" i="6"/>
  <c r="N151" i="6" s="1"/>
  <c r="K171" i="6"/>
  <c r="AB171" i="6"/>
  <c r="AC158" i="6"/>
  <c r="AE158" i="6" s="1"/>
  <c r="AD158" i="6"/>
  <c r="M158" i="6" s="1"/>
  <c r="AF158" i="6"/>
  <c r="N158" i="6" s="1"/>
  <c r="K188" i="6"/>
  <c r="AB188" i="6"/>
  <c r="K184" i="6"/>
  <c r="AB184" i="6"/>
  <c r="AB197" i="6"/>
  <c r="K197" i="6"/>
  <c r="K165" i="6"/>
  <c r="AB165" i="6"/>
  <c r="AD198" i="6"/>
  <c r="M198" i="6" s="1"/>
  <c r="AF198" i="6"/>
  <c r="N198" i="6" s="1"/>
  <c r="AD189" i="6"/>
  <c r="M189" i="6" s="1"/>
  <c r="AC189" i="6"/>
  <c r="AE189" i="6" s="1"/>
  <c r="AF189" i="6"/>
  <c r="N189" i="6" s="1"/>
  <c r="AD181" i="6"/>
  <c r="M181" i="6" s="1"/>
  <c r="AF181" i="6"/>
  <c r="N181" i="6" s="1"/>
  <c r="AC181" i="6"/>
  <c r="AE181" i="6" s="1"/>
  <c r="AB21" i="6"/>
  <c r="K21" i="6"/>
  <c r="AN21" i="6" s="1"/>
  <c r="AB34" i="6"/>
  <c r="K34" i="6"/>
  <c r="AN34" i="6" s="1"/>
  <c r="AB109" i="6"/>
  <c r="K109" i="6"/>
  <c r="AN109" i="6" s="1"/>
  <c r="K132" i="6"/>
  <c r="AN132" i="6" s="1"/>
  <c r="AB132" i="6"/>
  <c r="AB157" i="6"/>
  <c r="K157" i="6"/>
  <c r="AC162" i="6"/>
  <c r="AE162" i="6" s="1"/>
  <c r="AD162" i="6"/>
  <c r="M162" i="6" s="1"/>
  <c r="AF162" i="6"/>
  <c r="N162" i="6" s="1"/>
  <c r="AB148" i="6"/>
  <c r="K148" i="6"/>
  <c r="K172" i="6"/>
  <c r="AB172" i="6"/>
  <c r="AB176" i="6"/>
  <c r="K176" i="6"/>
  <c r="AC204" i="6"/>
  <c r="AE204" i="6" s="1"/>
  <c r="AD204" i="6"/>
  <c r="M204" i="6" s="1"/>
  <c r="AF204" i="6"/>
  <c r="N204" i="6" s="1"/>
  <c r="AC195" i="6"/>
  <c r="AE195" i="6" s="1"/>
  <c r="AD195" i="6"/>
  <c r="M195" i="6" s="1"/>
  <c r="AF195" i="6"/>
  <c r="N195" i="6" s="1"/>
  <c r="AB202" i="6"/>
  <c r="K202" i="6"/>
  <c r="AC203" i="6"/>
  <c r="AE203" i="6" s="1"/>
  <c r="AD203" i="6"/>
  <c r="M203" i="6" s="1"/>
  <c r="AF203" i="6"/>
  <c r="N203" i="6" s="1"/>
  <c r="AB210" i="6"/>
  <c r="K210" i="6"/>
  <c r="AB66" i="6"/>
  <c r="K66" i="6"/>
  <c r="AN66" i="6" s="1"/>
  <c r="K62" i="6"/>
  <c r="AN62" i="6" s="1"/>
  <c r="AB62" i="6"/>
  <c r="K72" i="6"/>
  <c r="AN72" i="6" s="1"/>
  <c r="AB72" i="6"/>
  <c r="AB128" i="6"/>
  <c r="K128" i="6"/>
  <c r="AN128" i="6" s="1"/>
  <c r="AB143" i="6"/>
  <c r="K143" i="6"/>
  <c r="AB133" i="6"/>
  <c r="K133" i="6"/>
  <c r="AN133" i="6" s="1"/>
  <c r="AB159" i="6"/>
  <c r="K159" i="6"/>
  <c r="AB144" i="6"/>
  <c r="K144" i="6"/>
  <c r="K163" i="6"/>
  <c r="AB163" i="6"/>
  <c r="AB142" i="6"/>
  <c r="K142" i="6"/>
  <c r="AC147" i="6"/>
  <c r="AE147" i="6" s="1"/>
  <c r="AF147" i="6"/>
  <c r="N147" i="6" s="1"/>
  <c r="AD147" i="6"/>
  <c r="M147" i="6" s="1"/>
  <c r="AB179" i="6"/>
  <c r="K179" i="6"/>
  <c r="K194" i="6"/>
  <c r="AB194" i="6"/>
  <c r="AA156" i="5" l="1"/>
  <c r="AA44" i="5"/>
  <c r="AA140" i="5"/>
  <c r="AF155" i="6"/>
  <c r="N155" i="6" s="1"/>
  <c r="AB115" i="6"/>
  <c r="AC155" i="6"/>
  <c r="AE155" i="6" s="1"/>
  <c r="K127" i="6"/>
  <c r="AN127" i="6" s="1"/>
  <c r="K50" i="6"/>
  <c r="AN50" i="6" s="1"/>
  <c r="K54" i="6"/>
  <c r="AN54" i="6" s="1"/>
  <c r="AB122" i="6"/>
  <c r="AB18" i="6"/>
  <c r="AB130" i="6"/>
  <c r="AB94" i="6"/>
  <c r="K19" i="6"/>
  <c r="AN19" i="6" s="1"/>
  <c r="K135" i="6"/>
  <c r="AN135" i="6" s="1"/>
  <c r="AB75" i="6"/>
  <c r="K58" i="6"/>
  <c r="AN58" i="6" s="1"/>
  <c r="AB95" i="6"/>
  <c r="K47" i="6"/>
  <c r="AN47" i="6" s="1"/>
  <c r="K120" i="6"/>
  <c r="AN120" i="6" s="1"/>
  <c r="K112" i="6"/>
  <c r="AN112" i="6" s="1"/>
  <c r="AB96" i="6"/>
  <c r="AB101" i="6"/>
  <c r="K69" i="6"/>
  <c r="AN69" i="6" s="1"/>
  <c r="AB20" i="6"/>
  <c r="K26" i="6"/>
  <c r="AN26" i="6" s="1"/>
  <c r="K42" i="6"/>
  <c r="AN42" i="6" s="1"/>
  <c r="K35" i="6"/>
  <c r="AN35" i="6" s="1"/>
  <c r="K22" i="6"/>
  <c r="AN22" i="6" s="1"/>
  <c r="AB113" i="6"/>
  <c r="K92" i="6"/>
  <c r="AN92" i="6" s="1"/>
  <c r="AB86" i="6"/>
  <c r="K93" i="6"/>
  <c r="AN93" i="6" s="1"/>
  <c r="K103" i="6"/>
  <c r="AN103" i="6" s="1"/>
  <c r="K137" i="6"/>
  <c r="AN137" i="6" s="1"/>
  <c r="AB102" i="6"/>
  <c r="AB123" i="6"/>
  <c r="AB38" i="6"/>
  <c r="AB37" i="6"/>
  <c r="AB68" i="6"/>
  <c r="AB36" i="6"/>
  <c r="K79" i="6"/>
  <c r="AN79" i="6" s="1"/>
  <c r="AB81" i="6"/>
  <c r="K65" i="6"/>
  <c r="AN65" i="6" s="1"/>
  <c r="K53" i="6"/>
  <c r="AN53" i="6" s="1"/>
  <c r="K67" i="6"/>
  <c r="AN67" i="6" s="1"/>
  <c r="AB48" i="6"/>
  <c r="K28" i="6"/>
  <c r="AN28" i="6" s="1"/>
  <c r="AB29" i="6"/>
  <c r="AB70" i="6"/>
  <c r="AB17" i="6"/>
  <c r="K83" i="6"/>
  <c r="AN83" i="6" s="1"/>
  <c r="K88" i="6"/>
  <c r="AN88" i="6" s="1"/>
  <c r="K97" i="6"/>
  <c r="AN97" i="6" s="1"/>
  <c r="K124" i="6"/>
  <c r="AN124" i="6" s="1"/>
  <c r="K105" i="6"/>
  <c r="AN105" i="6" s="1"/>
  <c r="K111" i="6"/>
  <c r="AN111" i="6" s="1"/>
  <c r="K107" i="6"/>
  <c r="AN107" i="6" s="1"/>
  <c r="K118" i="6"/>
  <c r="AN118" i="6" s="1"/>
  <c r="AB59" i="6"/>
  <c r="K59" i="6"/>
  <c r="AN59" i="6" s="1"/>
  <c r="K119" i="6"/>
  <c r="AN119" i="6" s="1"/>
  <c r="AB119" i="6"/>
  <c r="AB40" i="6"/>
  <c r="K98" i="6"/>
  <c r="AN98" i="6" s="1"/>
  <c r="K52" i="6"/>
  <c r="AN52" i="6" s="1"/>
  <c r="AB52" i="6"/>
  <c r="AB33" i="6"/>
  <c r="AB76" i="6"/>
  <c r="K76" i="6"/>
  <c r="AN76" i="6" s="1"/>
  <c r="AB60" i="6"/>
  <c r="K104" i="6"/>
  <c r="AN104" i="6" s="1"/>
  <c r="AB25" i="6"/>
  <c r="AB71" i="6"/>
  <c r="K45" i="6"/>
  <c r="AN45" i="6" s="1"/>
  <c r="K55" i="6"/>
  <c r="AN55" i="6" s="1"/>
  <c r="K91" i="6"/>
  <c r="AN91" i="6" s="1"/>
  <c r="AB91" i="6"/>
  <c r="AB56" i="6"/>
  <c r="K56" i="6"/>
  <c r="AN56" i="6" s="1"/>
  <c r="K41" i="6"/>
  <c r="AN41" i="6" s="1"/>
  <c r="K32" i="6"/>
  <c r="AN32" i="6" s="1"/>
  <c r="AB110" i="6"/>
  <c r="K110" i="6"/>
  <c r="AN110" i="6" s="1"/>
  <c r="AN108" i="6"/>
  <c r="AD31" i="6"/>
  <c r="M31" i="6" s="1"/>
  <c r="AD49" i="6"/>
  <c r="M49" i="6" s="1"/>
  <c r="AF31" i="6"/>
  <c r="N31" i="6" s="1"/>
  <c r="AF49" i="6"/>
  <c r="N49" i="6" s="1"/>
  <c r="AC129" i="6"/>
  <c r="AE129" i="6" s="1"/>
  <c r="AF129" i="6"/>
  <c r="N129" i="6" s="1"/>
  <c r="AD129" i="6"/>
  <c r="M129" i="6" s="1"/>
  <c r="AN57" i="6"/>
  <c r="AN131" i="6"/>
  <c r="AN134" i="6"/>
  <c r="AN126" i="6"/>
  <c r="AN23" i="6"/>
  <c r="AA152" i="5"/>
  <c r="AA74" i="5"/>
  <c r="AA143" i="5"/>
  <c r="AA168" i="5"/>
  <c r="AF209" i="6"/>
  <c r="N209" i="6" s="1"/>
  <c r="AA138" i="5"/>
  <c r="K16" i="6"/>
  <c r="AN16" i="6" s="1"/>
  <c r="AA169" i="5"/>
  <c r="AA146" i="5"/>
  <c r="AA147" i="5"/>
  <c r="K14" i="6"/>
  <c r="AN14" i="6" s="1"/>
  <c r="AD209" i="6"/>
  <c r="M209" i="6" s="1"/>
  <c r="AD206" i="6"/>
  <c r="M206" i="6" s="1"/>
  <c r="AB15" i="6"/>
  <c r="AA172" i="5"/>
  <c r="AD174" i="6"/>
  <c r="M174" i="6" s="1"/>
  <c r="AC174" i="6"/>
  <c r="AE174" i="6" s="1"/>
  <c r="AA61" i="5"/>
  <c r="AA192" i="5"/>
  <c r="AD161" i="6"/>
  <c r="M161" i="6" s="1"/>
  <c r="AA139" i="5"/>
  <c r="AC161" i="6"/>
  <c r="AE161" i="6" s="1"/>
  <c r="AA183" i="5"/>
  <c r="AF167" i="6"/>
  <c r="N167" i="6" s="1"/>
  <c r="U21" i="5"/>
  <c r="AC167" i="6"/>
  <c r="AE167" i="6" s="1"/>
  <c r="V21" i="5"/>
  <c r="AF201" i="6"/>
  <c r="N201" i="6" s="1"/>
  <c r="AA202" i="5"/>
  <c r="AD201" i="6"/>
  <c r="M201" i="6" s="1"/>
  <c r="AD151" i="6"/>
  <c r="M151" i="6" s="1"/>
  <c r="AA197" i="5"/>
  <c r="AA151" i="5"/>
  <c r="AA49" i="5"/>
  <c r="AA157" i="5"/>
  <c r="AA190" i="5"/>
  <c r="AA165" i="5"/>
  <c r="AA177" i="5"/>
  <c r="AA189" i="5"/>
  <c r="AA174" i="5"/>
  <c r="AA161" i="5"/>
  <c r="AA87" i="5"/>
  <c r="AF160" i="6"/>
  <c r="N160" i="6" s="1"/>
  <c r="AD160" i="6"/>
  <c r="M160" i="6" s="1"/>
  <c r="AC160" i="6"/>
  <c r="AE160" i="6" s="1"/>
  <c r="AC173" i="6"/>
  <c r="AE173" i="6" s="1"/>
  <c r="AD173" i="6"/>
  <c r="M173" i="6" s="1"/>
  <c r="AF173" i="6"/>
  <c r="N173" i="6" s="1"/>
  <c r="AC168" i="6"/>
  <c r="AE168" i="6" s="1"/>
  <c r="AD168" i="6"/>
  <c r="M168" i="6" s="1"/>
  <c r="AF168" i="6"/>
  <c r="N168" i="6" s="1"/>
  <c r="AC190" i="6"/>
  <c r="AE190" i="6" s="1"/>
  <c r="AD190" i="6"/>
  <c r="M190" i="6" s="1"/>
  <c r="AF190" i="6"/>
  <c r="N190" i="6" s="1"/>
  <c r="AA201" i="5"/>
  <c r="AA205" i="5"/>
  <c r="AA210" i="5"/>
  <c r="AA186" i="5"/>
  <c r="AA182" i="5"/>
  <c r="AA149" i="5"/>
  <c r="AA31" i="5"/>
  <c r="AA193" i="5"/>
  <c r="AA173" i="5"/>
  <c r="AA158" i="5"/>
  <c r="AA27" i="5"/>
  <c r="AA154" i="5"/>
  <c r="AA181" i="5"/>
  <c r="AA178" i="5"/>
  <c r="AA185" i="5"/>
  <c r="AA141" i="5"/>
  <c r="AA167" i="5"/>
  <c r="AA206" i="5"/>
  <c r="AA198" i="5"/>
  <c r="AA209" i="5"/>
  <c r="AA162" i="5"/>
  <c r="AA142" i="5"/>
  <c r="AA166" i="5"/>
  <c r="AA194" i="5"/>
  <c r="AA170" i="5"/>
  <c r="AA150" i="5"/>
  <c r="W95" i="5"/>
  <c r="U95" i="5"/>
  <c r="V95" i="5"/>
  <c r="AF205" i="6"/>
  <c r="N205" i="6" s="1"/>
  <c r="AC205" i="6"/>
  <c r="AE205" i="6" s="1"/>
  <c r="AD205" i="6"/>
  <c r="M205" i="6" s="1"/>
  <c r="AF62" i="6"/>
  <c r="N62" i="6" s="1"/>
  <c r="AC62" i="6"/>
  <c r="AE62" i="6" s="1"/>
  <c r="AD62" i="6"/>
  <c r="M62" i="6" s="1"/>
  <c r="AC148" i="6"/>
  <c r="AE148" i="6" s="1"/>
  <c r="AD148" i="6"/>
  <c r="M148" i="6" s="1"/>
  <c r="AF148" i="6"/>
  <c r="N148" i="6" s="1"/>
  <c r="AC141" i="6"/>
  <c r="AE141" i="6" s="1"/>
  <c r="AD141" i="6"/>
  <c r="M141" i="6" s="1"/>
  <c r="AF141" i="6"/>
  <c r="N141" i="6" s="1"/>
  <c r="AF187" i="6"/>
  <c r="N187" i="6" s="1"/>
  <c r="AC187" i="6"/>
  <c r="AE187" i="6" s="1"/>
  <c r="AD187" i="6"/>
  <c r="M187" i="6" s="1"/>
  <c r="AD180" i="6"/>
  <c r="M180" i="6" s="1"/>
  <c r="AC180" i="6"/>
  <c r="AE180" i="6" s="1"/>
  <c r="AF180" i="6"/>
  <c r="N180" i="6" s="1"/>
  <c r="AD27" i="6"/>
  <c r="M27" i="6" s="1"/>
  <c r="AC27" i="6"/>
  <c r="AE27" i="6" s="1"/>
  <c r="AF27" i="6"/>
  <c r="N27" i="6" s="1"/>
  <c r="AF208" i="6"/>
  <c r="N208" i="6" s="1"/>
  <c r="AC208" i="6"/>
  <c r="AE208" i="6" s="1"/>
  <c r="AD208" i="6"/>
  <c r="M208" i="6" s="1"/>
  <c r="AD144" i="6"/>
  <c r="M144" i="6" s="1"/>
  <c r="AC144" i="6"/>
  <c r="AE144" i="6" s="1"/>
  <c r="AF144" i="6"/>
  <c r="N144" i="6" s="1"/>
  <c r="AD202" i="6"/>
  <c r="M202" i="6" s="1"/>
  <c r="AF202" i="6"/>
  <c r="N202" i="6" s="1"/>
  <c r="AC202" i="6"/>
  <c r="AE202" i="6" s="1"/>
  <c r="AD109" i="6"/>
  <c r="M109" i="6" s="1"/>
  <c r="AF109" i="6"/>
  <c r="N109" i="6" s="1"/>
  <c r="AC109" i="6"/>
  <c r="AE109" i="6" s="1"/>
  <c r="AC165" i="6"/>
  <c r="AE165" i="6" s="1"/>
  <c r="AD165" i="6"/>
  <c r="M165" i="6" s="1"/>
  <c r="AF165" i="6"/>
  <c r="N165" i="6" s="1"/>
  <c r="AF192" i="6"/>
  <c r="N192" i="6" s="1"/>
  <c r="AC192" i="6"/>
  <c r="AE192" i="6" s="1"/>
  <c r="AD192" i="6"/>
  <c r="M192" i="6" s="1"/>
  <c r="AF171" i="6"/>
  <c r="N171" i="6" s="1"/>
  <c r="AC171" i="6"/>
  <c r="AE171" i="6" s="1"/>
  <c r="AD171" i="6"/>
  <c r="M171" i="6" s="1"/>
  <c r="AD210" i="6"/>
  <c r="M210" i="6" s="1"/>
  <c r="AF210" i="6"/>
  <c r="N210" i="6" s="1"/>
  <c r="AC210" i="6"/>
  <c r="AE210" i="6" s="1"/>
  <c r="AF197" i="6"/>
  <c r="N197" i="6" s="1"/>
  <c r="AC197" i="6"/>
  <c r="AE197" i="6" s="1"/>
  <c r="AD197" i="6"/>
  <c r="M197" i="6" s="1"/>
  <c r="AF156" i="6"/>
  <c r="N156" i="6" s="1"/>
  <c r="AC156" i="6"/>
  <c r="AE156" i="6" s="1"/>
  <c r="AD156" i="6"/>
  <c r="M156" i="6" s="1"/>
  <c r="AD140" i="6"/>
  <c r="M140" i="6" s="1"/>
  <c r="AF140" i="6"/>
  <c r="N140" i="6" s="1"/>
  <c r="AC140" i="6"/>
  <c r="AE140" i="6" s="1"/>
  <c r="AD90" i="6"/>
  <c r="M90" i="6" s="1"/>
  <c r="AC90" i="6"/>
  <c r="AE90" i="6" s="1"/>
  <c r="AF90" i="6"/>
  <c r="N90" i="6" s="1"/>
  <c r="AD188" i="6"/>
  <c r="M188" i="6" s="1"/>
  <c r="AF188" i="6"/>
  <c r="N188" i="6" s="1"/>
  <c r="AC188" i="6"/>
  <c r="AE188" i="6" s="1"/>
  <c r="AD194" i="6"/>
  <c r="M194" i="6" s="1"/>
  <c r="AF194" i="6"/>
  <c r="N194" i="6" s="1"/>
  <c r="AC194" i="6"/>
  <c r="AE194" i="6" s="1"/>
  <c r="AF143" i="6"/>
  <c r="N143" i="6" s="1"/>
  <c r="AD143" i="6"/>
  <c r="M143" i="6" s="1"/>
  <c r="AC143" i="6"/>
  <c r="AE143" i="6" s="1"/>
  <c r="AC176" i="6"/>
  <c r="AE176" i="6" s="1"/>
  <c r="AD176" i="6"/>
  <c r="M176" i="6" s="1"/>
  <c r="AF176" i="6"/>
  <c r="N176" i="6" s="1"/>
  <c r="AD166" i="6"/>
  <c r="M166" i="6" s="1"/>
  <c r="AF166" i="6"/>
  <c r="N166" i="6" s="1"/>
  <c r="AC166" i="6"/>
  <c r="AE166" i="6" s="1"/>
  <c r="AC175" i="6"/>
  <c r="AE175" i="6" s="1"/>
  <c r="AD175" i="6"/>
  <c r="M175" i="6" s="1"/>
  <c r="AF175" i="6"/>
  <c r="N175" i="6" s="1"/>
  <c r="AC163" i="6"/>
  <c r="AE163" i="6" s="1"/>
  <c r="AF163" i="6"/>
  <c r="N163" i="6" s="1"/>
  <c r="AD163" i="6"/>
  <c r="M163" i="6" s="1"/>
  <c r="AC82" i="6"/>
  <c r="AE82" i="6" s="1"/>
  <c r="AD82" i="6"/>
  <c r="M82" i="6" s="1"/>
  <c r="AF82" i="6"/>
  <c r="N82" i="6" s="1"/>
  <c r="AC191" i="6"/>
  <c r="AE191" i="6" s="1"/>
  <c r="AD191" i="6"/>
  <c r="M191" i="6" s="1"/>
  <c r="AF191" i="6"/>
  <c r="N191" i="6" s="1"/>
  <c r="AC142" i="6"/>
  <c r="AE142" i="6" s="1"/>
  <c r="AD142" i="6"/>
  <c r="M142" i="6" s="1"/>
  <c r="AF142" i="6"/>
  <c r="N142" i="6" s="1"/>
  <c r="AF179" i="6"/>
  <c r="N179" i="6" s="1"/>
  <c r="AC179" i="6"/>
  <c r="AE179" i="6" s="1"/>
  <c r="AD179" i="6"/>
  <c r="M179" i="6" s="1"/>
  <c r="AD157" i="6"/>
  <c r="M157" i="6" s="1"/>
  <c r="AC157" i="6"/>
  <c r="AE157" i="6" s="1"/>
  <c r="AF157" i="6"/>
  <c r="N157" i="6" s="1"/>
  <c r="AC24" i="6"/>
  <c r="AE24" i="6" s="1"/>
  <c r="AF24" i="6"/>
  <c r="N24" i="6" s="1"/>
  <c r="AD24" i="6"/>
  <c r="M24" i="6" s="1"/>
  <c r="AC61" i="6"/>
  <c r="AE61" i="6" s="1"/>
  <c r="AD61" i="6"/>
  <c r="M61" i="6" s="1"/>
  <c r="AF61" i="6"/>
  <c r="N61" i="6" s="1"/>
  <c r="AF138" i="6"/>
  <c r="N138" i="6" s="1"/>
  <c r="AC138" i="6"/>
  <c r="AE138" i="6" s="1"/>
  <c r="AD138" i="6"/>
  <c r="M138" i="6" s="1"/>
  <c r="AF184" i="6"/>
  <c r="N184" i="6" s="1"/>
  <c r="AD184" i="6"/>
  <c r="M184" i="6" s="1"/>
  <c r="AC184" i="6"/>
  <c r="AE184" i="6" s="1"/>
  <c r="AC199" i="6"/>
  <c r="AE199" i="6" s="1"/>
  <c r="AD199" i="6"/>
  <c r="M199" i="6" s="1"/>
  <c r="AF199" i="6"/>
  <c r="N199" i="6" s="1"/>
  <c r="AC207" i="6"/>
  <c r="AE207" i="6" s="1"/>
  <c r="AD207" i="6"/>
  <c r="M207" i="6" s="1"/>
  <c r="AF207" i="6"/>
  <c r="N207" i="6" s="1"/>
  <c r="AC186" i="6"/>
  <c r="AE186" i="6" s="1"/>
  <c r="AF186" i="6"/>
  <c r="N186" i="6" s="1"/>
  <c r="AD186" i="6"/>
  <c r="M186" i="6" s="1"/>
  <c r="AC159" i="6"/>
  <c r="AE159" i="6" s="1"/>
  <c r="AD159" i="6"/>
  <c r="M159" i="6" s="1"/>
  <c r="AF159" i="6"/>
  <c r="N159" i="6" s="1"/>
  <c r="AC172" i="6"/>
  <c r="AE172" i="6" s="1"/>
  <c r="AD172" i="6"/>
  <c r="M172" i="6" s="1"/>
  <c r="AF172" i="6"/>
  <c r="N172" i="6" s="1"/>
  <c r="AD74" i="6"/>
  <c r="M74" i="6" s="1"/>
  <c r="AF74" i="6"/>
  <c r="N74" i="6" s="1"/>
  <c r="AC74" i="6"/>
  <c r="AE74" i="6" s="1"/>
  <c r="AC152" i="6"/>
  <c r="AE152" i="6" s="1"/>
  <c r="AD152" i="6"/>
  <c r="M152" i="6" s="1"/>
  <c r="AF152" i="6"/>
  <c r="N152" i="6" s="1"/>
  <c r="AF200" i="6"/>
  <c r="N200" i="6" s="1"/>
  <c r="AC200" i="6"/>
  <c r="AE200" i="6" s="1"/>
  <c r="AD200" i="6"/>
  <c r="M200" i="6" s="1"/>
  <c r="AF164" i="6"/>
  <c r="N164" i="6" s="1"/>
  <c r="AC164" i="6"/>
  <c r="AE164" i="6" s="1"/>
  <c r="AD164" i="6"/>
  <c r="M164" i="6" s="1"/>
  <c r="AC149" i="6"/>
  <c r="AE149" i="6" s="1"/>
  <c r="AD149" i="6"/>
  <c r="M149" i="6" s="1"/>
  <c r="AF149" i="6"/>
  <c r="N149" i="6" s="1"/>
  <c r="AI6" i="8" l="1"/>
  <c r="X13" i="6" l="1"/>
  <c r="L12" i="6" l="1"/>
  <c r="AK12" i="6" l="1"/>
  <c r="AN4" i="6" s="1"/>
  <c r="AI6" i="6" l="1"/>
  <c r="I12" i="6" l="1"/>
  <c r="H12" i="6"/>
  <c r="F12" i="6"/>
  <c r="F8" i="6" s="1"/>
  <c r="B31" i="1" l="1"/>
  <c r="H5" i="6" s="1"/>
  <c r="A13" i="5" l="1"/>
  <c r="B13" i="5"/>
  <c r="K12" i="5" l="1"/>
  <c r="F12" i="5"/>
  <c r="K13" i="5"/>
  <c r="F13" i="5"/>
  <c r="G12" i="6"/>
  <c r="G8" i="6" s="1"/>
  <c r="C1" i="6" l="1"/>
  <c r="C1" i="2" l="1"/>
  <c r="C1" i="5"/>
  <c r="C1" i="8"/>
  <c r="X12" i="6" l="1"/>
  <c r="Y2" i="2"/>
  <c r="Y8" i="2" s="1"/>
  <c r="Y15" i="2" l="1"/>
  <c r="Y17" i="2"/>
  <c r="Y19" i="2"/>
  <c r="Y21" i="2"/>
  <c r="Y26" i="2"/>
  <c r="Y29" i="2"/>
  <c r="Y33" i="2"/>
  <c r="Y38" i="2"/>
  <c r="Y54" i="2"/>
  <c r="Y62" i="2"/>
  <c r="Y68" i="2"/>
  <c r="Y71" i="2"/>
  <c r="Y74" i="2"/>
  <c r="Y77" i="2"/>
  <c r="Y81" i="2"/>
  <c r="Y83" i="2"/>
  <c r="Y84" i="2"/>
  <c r="Y87" i="2"/>
  <c r="Y90" i="2"/>
  <c r="Y99" i="2"/>
  <c r="Y100" i="2"/>
  <c r="Y101" i="2"/>
  <c r="Y103" i="2"/>
  <c r="Y106" i="2"/>
  <c r="Y108" i="2"/>
  <c r="Y109" i="2"/>
  <c r="Y112" i="2"/>
  <c r="Y114" i="2"/>
  <c r="Y117" i="2"/>
  <c r="Y120" i="2"/>
  <c r="Y123" i="2"/>
  <c r="Y127" i="2"/>
  <c r="Y130" i="2"/>
  <c r="Y10" i="2"/>
  <c r="Y14" i="2"/>
  <c r="Y20" i="2"/>
  <c r="Y23" i="2"/>
  <c r="Y28" i="2"/>
  <c r="Y31" i="2"/>
  <c r="Y34" i="2"/>
  <c r="Y40" i="2"/>
  <c r="Y41" i="2"/>
  <c r="Y42" i="2"/>
  <c r="Y45" i="2"/>
  <c r="Y48" i="2"/>
  <c r="Y49" i="2"/>
  <c r="Y50" i="2"/>
  <c r="Y56" i="2"/>
  <c r="Y57" i="2"/>
  <c r="Y59" i="2"/>
  <c r="Y60" i="2"/>
  <c r="Y61" i="2"/>
  <c r="Y64" i="2"/>
  <c r="Y66" i="2"/>
  <c r="Y70" i="2"/>
  <c r="Y73" i="2"/>
  <c r="Y76" i="2"/>
  <c r="Y79" i="2"/>
  <c r="Y86" i="2"/>
  <c r="Y89" i="2"/>
  <c r="Y95" i="2"/>
  <c r="Y98" i="2"/>
  <c r="Y104" i="2"/>
  <c r="Y105" i="2"/>
  <c r="Y129" i="2"/>
  <c r="Y135" i="2"/>
  <c r="Y143" i="2"/>
  <c r="Y146" i="2"/>
  <c r="Y148" i="2"/>
  <c r="Y149" i="2"/>
  <c r="Y150" i="2"/>
  <c r="Y152" i="2"/>
  <c r="Y156" i="2"/>
  <c r="Y157" i="2"/>
  <c r="Y158" i="2"/>
  <c r="Y168" i="2"/>
  <c r="Y178" i="2"/>
  <c r="Y180" i="2"/>
  <c r="Y183" i="2"/>
  <c r="Y192" i="2"/>
  <c r="Y194" i="2"/>
  <c r="Y197" i="2"/>
  <c r="Y199" i="2"/>
  <c r="Y16" i="2"/>
  <c r="Y18" i="2"/>
  <c r="Y22" i="2"/>
  <c r="Y25" i="2"/>
  <c r="Y27" i="2"/>
  <c r="Y30" i="2"/>
  <c r="Y37" i="2"/>
  <c r="Y44" i="2"/>
  <c r="Y47" i="2"/>
  <c r="Y53" i="2"/>
  <c r="Y65" i="2"/>
  <c r="Y72" i="2"/>
  <c r="Y75" i="2"/>
  <c r="Y13" i="2"/>
  <c r="Y39" i="2"/>
  <c r="Y46" i="2"/>
  <c r="Y58" i="2"/>
  <c r="Y69" i="2"/>
  <c r="Y82" i="2"/>
  <c r="Y97" i="2"/>
  <c r="Y107" i="2"/>
  <c r="Y111" i="2"/>
  <c r="Y113" i="2"/>
  <c r="Y119" i="2"/>
  <c r="Y121" i="2"/>
  <c r="Y128" i="2"/>
  <c r="Y145" i="2"/>
  <c r="Y147" i="2"/>
  <c r="Y154" i="2"/>
  <c r="Y159" i="2"/>
  <c r="Y163" i="2"/>
  <c r="Y166" i="2"/>
  <c r="Y182" i="2"/>
  <c r="Y184" i="2"/>
  <c r="Y186" i="2"/>
  <c r="Y190" i="2"/>
  <c r="Y195" i="2"/>
  <c r="Y196" i="2"/>
  <c r="Y198" i="2"/>
  <c r="Y200" i="2"/>
  <c r="Y202" i="2"/>
  <c r="Y204" i="2"/>
  <c r="Y206" i="2"/>
  <c r="Y116" i="2"/>
  <c r="Y122" i="2"/>
  <c r="Y160" i="2"/>
  <c r="Y176" i="2"/>
  <c r="Y203" i="2"/>
  <c r="Y12" i="2"/>
  <c r="Y24" i="2"/>
  <c r="Y51" i="2"/>
  <c r="Y52" i="2"/>
  <c r="Y63" i="2"/>
  <c r="Y67" i="2"/>
  <c r="Y91" i="2"/>
  <c r="Y94" i="2"/>
  <c r="Y96" i="2"/>
  <c r="Y102" i="2"/>
  <c r="Y110" i="2"/>
  <c r="Y118" i="2"/>
  <c r="Y126" i="2"/>
  <c r="Y137" i="2"/>
  <c r="Y139" i="2"/>
  <c r="Y140" i="2"/>
  <c r="Y142" i="2"/>
  <c r="Y144" i="2"/>
  <c r="Y151" i="2"/>
  <c r="Y153" i="2"/>
  <c r="Y170" i="2"/>
  <c r="Y172" i="2"/>
  <c r="Y173" i="2"/>
  <c r="Y175" i="2"/>
  <c r="Y179" i="2"/>
  <c r="Y181" i="2"/>
  <c r="Y185" i="2"/>
  <c r="Y191" i="2"/>
  <c r="Y207" i="2"/>
  <c r="Y55" i="2"/>
  <c r="Y88" i="2"/>
  <c r="Y115" i="2"/>
  <c r="Y155" i="2"/>
  <c r="Y169" i="2"/>
  <c r="Y171" i="2"/>
  <c r="Y188" i="2"/>
  <c r="Y11" i="2"/>
  <c r="Y32" i="2"/>
  <c r="Y35" i="2"/>
  <c r="Y36" i="2"/>
  <c r="Y43" i="2"/>
  <c r="Y78" i="2"/>
  <c r="Y80" i="2"/>
  <c r="Y85" i="2"/>
  <c r="Y92" i="2"/>
  <c r="Y93" i="2"/>
  <c r="Y124" i="2"/>
  <c r="Y125" i="2"/>
  <c r="Y131" i="2"/>
  <c r="Y132" i="2"/>
  <c r="Y134" i="2"/>
  <c r="Y136" i="2"/>
  <c r="Y138" i="2"/>
  <c r="Y141" i="2"/>
  <c r="Y161" i="2"/>
  <c r="Y162" i="2"/>
  <c r="Y165" i="2"/>
  <c r="Y167" i="2"/>
  <c r="Y177" i="2"/>
  <c r="Y189" i="2"/>
  <c r="Y193" i="2"/>
  <c r="Y201" i="2"/>
  <c r="Y205" i="2"/>
  <c r="Y133" i="2"/>
  <c r="Y164" i="2"/>
  <c r="Y174" i="2"/>
  <c r="Y187" i="2"/>
  <c r="M6" i="6"/>
  <c r="E12" i="6"/>
  <c r="A8" i="8"/>
  <c r="AI8" i="8" s="1"/>
  <c r="B8" i="8"/>
  <c r="C8" i="8"/>
  <c r="A9" i="8"/>
  <c r="B9" i="8"/>
  <c r="C9" i="8"/>
  <c r="A10" i="8"/>
  <c r="B10" i="8"/>
  <c r="C10" i="8"/>
  <c r="A11" i="8"/>
  <c r="B11" i="8"/>
  <c r="C11" i="8"/>
  <c r="A12" i="8"/>
  <c r="B12" i="8"/>
  <c r="C12" i="8"/>
  <c r="A13" i="8"/>
  <c r="B13" i="8"/>
  <c r="C13" i="8"/>
  <c r="A14" i="8"/>
  <c r="B14" i="8"/>
  <c r="C14" i="8"/>
  <c r="A15" i="8"/>
  <c r="B15" i="8"/>
  <c r="C15" i="8"/>
  <c r="A16" i="8"/>
  <c r="B16" i="8"/>
  <c r="C16" i="8"/>
  <c r="A17" i="8"/>
  <c r="B17" i="8"/>
  <c r="C17" i="8"/>
  <c r="A18" i="8"/>
  <c r="B18" i="8"/>
  <c r="C18" i="8"/>
  <c r="A19" i="8"/>
  <c r="B19" i="8"/>
  <c r="C19" i="8"/>
  <c r="A20" i="8"/>
  <c r="B20" i="8"/>
  <c r="C20" i="8"/>
  <c r="A21" i="8"/>
  <c r="B21" i="8"/>
  <c r="C21" i="8"/>
  <c r="A22" i="8"/>
  <c r="B22" i="8"/>
  <c r="C22" i="8"/>
  <c r="A23" i="8"/>
  <c r="B23" i="8"/>
  <c r="C23" i="8"/>
  <c r="A24" i="8"/>
  <c r="B24" i="8"/>
  <c r="C24" i="8"/>
  <c r="A25" i="8"/>
  <c r="B25" i="8"/>
  <c r="C25" i="8"/>
  <c r="A26" i="8"/>
  <c r="B26" i="8"/>
  <c r="C26" i="8"/>
  <c r="A27" i="8"/>
  <c r="B27" i="8"/>
  <c r="C27" i="8"/>
  <c r="A28" i="8"/>
  <c r="B28" i="8"/>
  <c r="C28" i="8"/>
  <c r="A29" i="8"/>
  <c r="B29" i="8"/>
  <c r="C29" i="8"/>
  <c r="A30" i="8"/>
  <c r="B30" i="8"/>
  <c r="C30" i="8"/>
  <c r="A31" i="8"/>
  <c r="B31" i="8"/>
  <c r="C31" i="8"/>
  <c r="A32" i="8"/>
  <c r="B32" i="8"/>
  <c r="C32" i="8"/>
  <c r="A33" i="8"/>
  <c r="B33" i="8"/>
  <c r="C33" i="8"/>
  <c r="A34" i="8"/>
  <c r="B34" i="8"/>
  <c r="C34" i="8"/>
  <c r="A35" i="8"/>
  <c r="B35" i="8"/>
  <c r="C35" i="8"/>
  <c r="A36" i="8"/>
  <c r="B36" i="8"/>
  <c r="C36" i="8"/>
  <c r="A37" i="8"/>
  <c r="B37" i="8"/>
  <c r="C37" i="8"/>
  <c r="A38" i="8"/>
  <c r="B38" i="8"/>
  <c r="C38" i="8"/>
  <c r="A39" i="8"/>
  <c r="B39" i="8"/>
  <c r="C39" i="8"/>
  <c r="A40" i="8"/>
  <c r="B40" i="8"/>
  <c r="C40" i="8"/>
  <c r="A41" i="8"/>
  <c r="B41" i="8"/>
  <c r="C41" i="8"/>
  <c r="A42" i="8"/>
  <c r="B42" i="8"/>
  <c r="C42" i="8"/>
  <c r="A43" i="8"/>
  <c r="B43" i="8"/>
  <c r="C43" i="8"/>
  <c r="A44" i="8"/>
  <c r="B44" i="8"/>
  <c r="C44" i="8"/>
  <c r="A45" i="8"/>
  <c r="B45" i="8"/>
  <c r="C45" i="8"/>
  <c r="A46" i="8"/>
  <c r="B46" i="8"/>
  <c r="C46" i="8"/>
  <c r="A47" i="8"/>
  <c r="B47" i="8"/>
  <c r="C47" i="8"/>
  <c r="A48" i="8"/>
  <c r="B48" i="8"/>
  <c r="C48" i="8"/>
  <c r="A49" i="8"/>
  <c r="B49" i="8"/>
  <c r="C49" i="8"/>
  <c r="A50" i="8"/>
  <c r="B50" i="8"/>
  <c r="C50" i="8"/>
  <c r="A51" i="8"/>
  <c r="B51" i="8"/>
  <c r="C51" i="8"/>
  <c r="A52" i="8"/>
  <c r="B52" i="8"/>
  <c r="C52" i="8"/>
  <c r="A53" i="8"/>
  <c r="B53" i="8"/>
  <c r="C53" i="8"/>
  <c r="A54" i="8"/>
  <c r="B54" i="8"/>
  <c r="C54" i="8"/>
  <c r="A55" i="8"/>
  <c r="B55" i="8"/>
  <c r="C55" i="8"/>
  <c r="A56" i="8"/>
  <c r="B56" i="8"/>
  <c r="C56" i="8"/>
  <c r="A57" i="8"/>
  <c r="B57" i="8"/>
  <c r="C57" i="8"/>
  <c r="A58" i="8"/>
  <c r="B58" i="8"/>
  <c r="C58" i="8"/>
  <c r="A59" i="8"/>
  <c r="B59" i="8"/>
  <c r="C59" i="8"/>
  <c r="A60" i="8"/>
  <c r="B60" i="8"/>
  <c r="C60" i="8"/>
  <c r="A61" i="8"/>
  <c r="B61" i="8"/>
  <c r="C61" i="8"/>
  <c r="A62" i="8"/>
  <c r="B62" i="8"/>
  <c r="C62" i="8"/>
  <c r="A63" i="8"/>
  <c r="B63" i="8"/>
  <c r="C63" i="8"/>
  <c r="A64" i="8"/>
  <c r="B64" i="8"/>
  <c r="C64" i="8"/>
  <c r="A65" i="8"/>
  <c r="B65" i="8"/>
  <c r="C65" i="8"/>
  <c r="A66" i="8"/>
  <c r="B66" i="8"/>
  <c r="C66" i="8"/>
  <c r="A67" i="8"/>
  <c r="B67" i="8"/>
  <c r="C67" i="8"/>
  <c r="A68" i="8"/>
  <c r="B68" i="8"/>
  <c r="C68" i="8"/>
  <c r="A69" i="8"/>
  <c r="B69" i="8"/>
  <c r="C69" i="8"/>
  <c r="A70" i="8"/>
  <c r="B70" i="8"/>
  <c r="C70" i="8"/>
  <c r="A71" i="8"/>
  <c r="B71" i="8"/>
  <c r="C71" i="8"/>
  <c r="A72" i="8"/>
  <c r="B72" i="8"/>
  <c r="C72" i="8"/>
  <c r="A73" i="8"/>
  <c r="B73" i="8"/>
  <c r="C73" i="8"/>
  <c r="A74" i="8"/>
  <c r="B74" i="8"/>
  <c r="C74" i="8"/>
  <c r="A75" i="8"/>
  <c r="B75" i="8"/>
  <c r="C75" i="8"/>
  <c r="A76" i="8"/>
  <c r="B76" i="8"/>
  <c r="C76" i="8"/>
  <c r="A77" i="8"/>
  <c r="B77" i="8"/>
  <c r="C77" i="8"/>
  <c r="A78" i="8"/>
  <c r="B78" i="8"/>
  <c r="C78" i="8"/>
  <c r="A79" i="8"/>
  <c r="B79" i="8"/>
  <c r="C79" i="8"/>
  <c r="A80" i="8"/>
  <c r="B80" i="8"/>
  <c r="C80" i="8"/>
  <c r="A81" i="8"/>
  <c r="B81" i="8"/>
  <c r="C81" i="8"/>
  <c r="A82" i="8"/>
  <c r="B82" i="8"/>
  <c r="C82" i="8"/>
  <c r="A83" i="8"/>
  <c r="B83" i="8"/>
  <c r="C83" i="8"/>
  <c r="A84" i="8"/>
  <c r="B84" i="8"/>
  <c r="C84" i="8"/>
  <c r="A85" i="8"/>
  <c r="B85" i="8"/>
  <c r="C85" i="8"/>
  <c r="A86" i="8"/>
  <c r="B86" i="8"/>
  <c r="C86" i="8"/>
  <c r="A87" i="8"/>
  <c r="B87" i="8"/>
  <c r="C87" i="8"/>
  <c r="A88" i="8"/>
  <c r="B88" i="8"/>
  <c r="C88" i="8"/>
  <c r="A89" i="8"/>
  <c r="B89" i="8"/>
  <c r="C89" i="8"/>
  <c r="A90" i="8"/>
  <c r="B90" i="8"/>
  <c r="C90" i="8"/>
  <c r="A91" i="8"/>
  <c r="B91" i="8"/>
  <c r="C91" i="8"/>
  <c r="A92" i="8"/>
  <c r="B92" i="8"/>
  <c r="C92" i="8"/>
  <c r="A93" i="8"/>
  <c r="B93" i="8"/>
  <c r="C93" i="8"/>
  <c r="A94" i="8"/>
  <c r="B94" i="8"/>
  <c r="C94" i="8"/>
  <c r="A95" i="8"/>
  <c r="B95" i="8"/>
  <c r="C95" i="8"/>
  <c r="A96" i="8"/>
  <c r="B96" i="8"/>
  <c r="C96" i="8"/>
  <c r="A97" i="8"/>
  <c r="B97" i="8"/>
  <c r="C97" i="8"/>
  <c r="A98" i="8"/>
  <c r="B98" i="8"/>
  <c r="C98" i="8"/>
  <c r="A99" i="8"/>
  <c r="B99" i="8"/>
  <c r="C99" i="8"/>
  <c r="A100" i="8"/>
  <c r="B100" i="8"/>
  <c r="C100" i="8"/>
  <c r="A101" i="8"/>
  <c r="B101" i="8"/>
  <c r="C101" i="8"/>
  <c r="A102" i="8"/>
  <c r="B102" i="8"/>
  <c r="C102" i="8"/>
  <c r="A103" i="8"/>
  <c r="B103" i="8"/>
  <c r="C103" i="8"/>
  <c r="A104" i="8"/>
  <c r="B104" i="8"/>
  <c r="C104" i="8"/>
  <c r="A105" i="8"/>
  <c r="B105" i="8"/>
  <c r="C105" i="8"/>
  <c r="A106" i="8"/>
  <c r="B106" i="8"/>
  <c r="C106" i="8"/>
  <c r="AR197" i="6" l="1"/>
  <c r="AR135" i="6"/>
  <c r="AR96" i="6"/>
  <c r="AR211" i="6"/>
  <c r="AR174" i="6"/>
  <c r="AR100" i="6"/>
  <c r="AR16" i="6"/>
  <c r="AR206" i="6"/>
  <c r="AR186" i="6"/>
  <c r="AR62" i="6"/>
  <c r="AR51" i="6"/>
  <c r="AR31" i="6"/>
  <c r="AR196" i="6"/>
  <c r="AR150" i="6"/>
  <c r="AR93" i="6"/>
  <c r="AR60" i="6"/>
  <c r="AR49" i="6"/>
  <c r="AR24" i="6"/>
  <c r="AR131" i="6"/>
  <c r="AR110" i="6"/>
  <c r="AR103" i="6"/>
  <c r="AR87" i="6"/>
  <c r="AR75" i="6"/>
  <c r="AR42" i="6"/>
  <c r="AR25" i="6"/>
  <c r="AR137" i="6"/>
  <c r="AR193" i="6"/>
  <c r="AR166" i="6"/>
  <c r="AR140" i="6"/>
  <c r="AR129" i="6"/>
  <c r="AR89" i="6"/>
  <c r="AR40" i="6"/>
  <c r="AR192" i="6"/>
  <c r="AR119" i="6"/>
  <c r="AR195" i="6"/>
  <c r="AR179" i="6"/>
  <c r="AR157" i="6"/>
  <c r="AR144" i="6"/>
  <c r="AR122" i="6"/>
  <c r="AR98" i="6"/>
  <c r="AR56" i="6"/>
  <c r="AR207" i="6"/>
  <c r="AR120" i="6"/>
  <c r="AR204" i="6"/>
  <c r="AR194" i="6"/>
  <c r="AR170" i="6"/>
  <c r="AR151" i="6"/>
  <c r="AR123" i="6"/>
  <c r="AR101" i="6"/>
  <c r="AR50" i="6"/>
  <c r="AR76" i="6"/>
  <c r="AR48" i="6"/>
  <c r="AR29" i="6"/>
  <c r="AR203" i="6"/>
  <c r="AR187" i="6"/>
  <c r="AR162" i="6"/>
  <c r="AR154" i="6"/>
  <c r="AR147" i="6"/>
  <c r="AR108" i="6"/>
  <c r="AR90" i="6"/>
  <c r="AR74" i="6"/>
  <c r="AR64" i="6"/>
  <c r="AR54" i="6"/>
  <c r="AR46" i="6"/>
  <c r="AR35" i="6"/>
  <c r="AR18" i="6"/>
  <c r="AR127" i="6"/>
  <c r="AR116" i="6"/>
  <c r="AR107" i="6"/>
  <c r="AR94" i="6"/>
  <c r="AR85" i="6"/>
  <c r="AR72" i="6"/>
  <c r="AR37" i="6"/>
  <c r="AR23" i="6"/>
  <c r="AR169" i="6"/>
  <c r="AR159" i="6"/>
  <c r="AR146" i="6"/>
  <c r="AR126" i="6"/>
  <c r="AR125" i="6"/>
  <c r="AR77" i="6"/>
  <c r="AR191" i="6"/>
  <c r="AR138" i="6"/>
  <c r="AR39" i="6"/>
  <c r="AR92" i="6"/>
  <c r="AR177" i="6"/>
  <c r="AR155" i="6"/>
  <c r="AR143" i="6"/>
  <c r="AR114" i="6"/>
  <c r="AR95" i="6"/>
  <c r="AR55" i="6"/>
  <c r="AR180" i="6"/>
  <c r="AR210" i="6"/>
  <c r="AR202" i="6"/>
  <c r="AR190" i="6"/>
  <c r="AR167" i="6"/>
  <c r="AR149" i="6"/>
  <c r="AR117" i="6"/>
  <c r="AR86" i="6"/>
  <c r="AR43" i="6"/>
  <c r="AR69" i="6"/>
  <c r="AR41" i="6"/>
  <c r="AR26" i="6"/>
  <c r="AR201" i="6"/>
  <c r="AR184" i="6"/>
  <c r="AR161" i="6"/>
  <c r="AR153" i="6"/>
  <c r="AR139" i="6"/>
  <c r="AR102" i="6"/>
  <c r="AR83" i="6"/>
  <c r="AR70" i="6"/>
  <c r="AR63" i="6"/>
  <c r="AR53" i="6"/>
  <c r="AR45" i="6"/>
  <c r="AR32" i="6"/>
  <c r="AR14" i="6"/>
  <c r="AR124" i="6"/>
  <c r="AR113" i="6"/>
  <c r="AR105" i="6"/>
  <c r="AR91" i="6"/>
  <c r="AR81" i="6"/>
  <c r="AR66" i="6"/>
  <c r="AR33" i="6"/>
  <c r="AR21" i="6"/>
  <c r="AR168" i="6"/>
  <c r="AR142" i="6"/>
  <c r="AR47" i="6"/>
  <c r="AR15" i="6"/>
  <c r="AR183" i="6"/>
  <c r="AR130" i="6"/>
  <c r="AR67" i="6"/>
  <c r="AR199" i="6"/>
  <c r="AR158" i="6"/>
  <c r="AR111" i="6"/>
  <c r="AR79" i="6"/>
  <c r="AR20" i="6"/>
  <c r="AR172" i="6"/>
  <c r="AR156" i="6"/>
  <c r="AR109" i="6"/>
  <c r="AR65" i="6"/>
  <c r="AR38" i="6"/>
  <c r="AR118" i="6"/>
  <c r="AR209" i="6"/>
  <c r="AR181" i="6"/>
  <c r="AR165" i="6"/>
  <c r="AR128" i="6"/>
  <c r="AR84" i="6"/>
  <c r="AR175" i="6"/>
  <c r="AR189" i="6"/>
  <c r="AR178" i="6"/>
  <c r="AR205" i="6"/>
  <c r="AR171" i="6"/>
  <c r="AR145" i="6"/>
  <c r="AR136" i="6"/>
  <c r="AR97" i="6"/>
  <c r="AR82" i="6"/>
  <c r="AR36" i="6"/>
  <c r="AR173" i="6"/>
  <c r="AR59" i="6"/>
  <c r="AR185" i="6"/>
  <c r="AR176" i="6"/>
  <c r="AR148" i="6"/>
  <c r="AR141" i="6"/>
  <c r="AR106" i="6"/>
  <c r="AR71" i="6"/>
  <c r="AR28" i="6"/>
  <c r="AR164" i="6"/>
  <c r="AR208" i="6"/>
  <c r="AR200" i="6"/>
  <c r="AR188" i="6"/>
  <c r="AR163" i="6"/>
  <c r="AR132" i="6"/>
  <c r="AR115" i="6"/>
  <c r="AR73" i="6"/>
  <c r="AR17" i="6"/>
  <c r="AR57" i="6"/>
  <c r="AR34" i="6"/>
  <c r="AR22" i="6"/>
  <c r="AR198" i="6"/>
  <c r="AR182" i="6"/>
  <c r="AR160" i="6"/>
  <c r="AR152" i="6"/>
  <c r="AR133" i="6"/>
  <c r="AR99" i="6"/>
  <c r="AR80" i="6"/>
  <c r="AR68" i="6"/>
  <c r="AR61" i="6"/>
  <c r="AR52" i="6"/>
  <c r="AR44" i="6"/>
  <c r="AR27" i="6"/>
  <c r="AR134" i="6"/>
  <c r="AR121" i="6"/>
  <c r="AR112" i="6"/>
  <c r="AR104" i="6"/>
  <c r="AR88" i="6"/>
  <c r="AR78" i="6"/>
  <c r="AR58" i="6"/>
  <c r="AR30" i="6"/>
  <c r="AR19" i="6"/>
  <c r="AO12" i="6"/>
  <c r="AR4" i="6" s="1"/>
  <c r="AM12" i="6"/>
  <c r="AP4" i="6" s="1"/>
  <c r="AP12" i="6"/>
  <c r="AS4" i="6" s="1"/>
  <c r="B27" i="1"/>
  <c r="R13" i="5"/>
  <c r="R12" i="5"/>
  <c r="H6" i="6"/>
  <c r="B12" i="6" l="1"/>
  <c r="C12" i="6"/>
  <c r="A12" i="6"/>
  <c r="Z12" i="6" s="1"/>
  <c r="J12" i="6" s="1"/>
  <c r="AA12" i="6" l="1"/>
  <c r="B28" i="1"/>
  <c r="AH4" i="2" s="1"/>
  <c r="AB9" i="2"/>
  <c r="AL9" i="2"/>
  <c r="Y4" i="2" l="1"/>
  <c r="AC46" i="2" l="1"/>
  <c r="AC48" i="2"/>
  <c r="AC50" i="2"/>
  <c r="AC52" i="2"/>
  <c r="AC54" i="2"/>
  <c r="AC56" i="2"/>
  <c r="AC58" i="2"/>
  <c r="AC60" i="2"/>
  <c r="AC62" i="2"/>
  <c r="AC64" i="2"/>
  <c r="AC66" i="2"/>
  <c r="AC68" i="2"/>
  <c r="AC72" i="2"/>
  <c r="AC74" i="2"/>
  <c r="AC76" i="2"/>
  <c r="AC78" i="2"/>
  <c r="AC80" i="2"/>
  <c r="AC82" i="2"/>
  <c r="AC84" i="2"/>
  <c r="AC88" i="2"/>
  <c r="AC90" i="2"/>
  <c r="AC92" i="2"/>
  <c r="AC94" i="2"/>
  <c r="AC96" i="2"/>
  <c r="AC98" i="2"/>
  <c r="AC100" i="2"/>
  <c r="AC102" i="2"/>
  <c r="AC104" i="2"/>
  <c r="AC106" i="2"/>
  <c r="AC108" i="2"/>
  <c r="AC110" i="2"/>
  <c r="AC112" i="2"/>
  <c r="AC114" i="2"/>
  <c r="AC116" i="2"/>
  <c r="AC118" i="2"/>
  <c r="AC120" i="2"/>
  <c r="AC122" i="2"/>
  <c r="AC124" i="2"/>
  <c r="AC126" i="2"/>
  <c r="AC128" i="2"/>
  <c r="AC130" i="2"/>
  <c r="AC132" i="2"/>
  <c r="AC16" i="2"/>
  <c r="AC18" i="2"/>
  <c r="AC22" i="2"/>
  <c r="AC24" i="2"/>
  <c r="AC26" i="2"/>
  <c r="AC28" i="2"/>
  <c r="AC30" i="2"/>
  <c r="AC32" i="2"/>
  <c r="AC34" i="2"/>
  <c r="AC36" i="2"/>
  <c r="AC38" i="2"/>
  <c r="AC42" i="2"/>
  <c r="AC44" i="2"/>
  <c r="AC133" i="2"/>
  <c r="AC47" i="2"/>
  <c r="AC49" i="2"/>
  <c r="AC51" i="2"/>
  <c r="AC53" i="2"/>
  <c r="AC55" i="2"/>
  <c r="AC59" i="2"/>
  <c r="AC61" i="2"/>
  <c r="AC63" i="2"/>
  <c r="AC65" i="2"/>
  <c r="AC67" i="2"/>
  <c r="AC69" i="2"/>
  <c r="AC71" i="2"/>
  <c r="AC73" i="2"/>
  <c r="AC75" i="2"/>
  <c r="AC77" i="2"/>
  <c r="AC79" i="2"/>
  <c r="AC81" i="2"/>
  <c r="AC85" i="2"/>
  <c r="AC87" i="2"/>
  <c r="AC89" i="2"/>
  <c r="AC91" i="2"/>
  <c r="AC93" i="2"/>
  <c r="AC95" i="2"/>
  <c r="AC97" i="2"/>
  <c r="AC99" i="2"/>
  <c r="AC101" i="2"/>
  <c r="AC103" i="2"/>
  <c r="AC107" i="2"/>
  <c r="AC109" i="2"/>
  <c r="AC111" i="2"/>
  <c r="AC113" i="2"/>
  <c r="AC115" i="2"/>
  <c r="AC117" i="2"/>
  <c r="AC119" i="2"/>
  <c r="AC121" i="2"/>
  <c r="AC123" i="2"/>
  <c r="AC127" i="2"/>
  <c r="AC129" i="2"/>
  <c r="AC131" i="2"/>
  <c r="AC15" i="2"/>
  <c r="AC17" i="2"/>
  <c r="AC19" i="2"/>
  <c r="AC21" i="2"/>
  <c r="AC25" i="2"/>
  <c r="AC29" i="2"/>
  <c r="AC31" i="2"/>
  <c r="AC33" i="2"/>
  <c r="AC35" i="2"/>
  <c r="AC37" i="2"/>
  <c r="AC39" i="2"/>
  <c r="AC41" i="2"/>
  <c r="AC43" i="2"/>
  <c r="AC13" i="2"/>
  <c r="AC14" i="2"/>
  <c r="AC10" i="2"/>
  <c r="AC11" i="2"/>
  <c r="AC12" i="2"/>
  <c r="AC8" i="2"/>
  <c r="AA8" i="2"/>
  <c r="AA14" i="2"/>
  <c r="AI20" i="2"/>
  <c r="AA21" i="2"/>
  <c r="AI23" i="2"/>
  <c r="AA24" i="2"/>
  <c r="AA25" i="2"/>
  <c r="AA26" i="2"/>
  <c r="AA27" i="2"/>
  <c r="AA31" i="2"/>
  <c r="AA36" i="2"/>
  <c r="AA12" i="2"/>
  <c r="AA22" i="2"/>
  <c r="AA29" i="2"/>
  <c r="AA32" i="2"/>
  <c r="AA33" i="2"/>
  <c r="AA34" i="2"/>
  <c r="AA35" i="2"/>
  <c r="AA39" i="2"/>
  <c r="AA44" i="2"/>
  <c r="AA54" i="2"/>
  <c r="AA61" i="2"/>
  <c r="AA64" i="2"/>
  <c r="AA65" i="2"/>
  <c r="AA66" i="2"/>
  <c r="AA67" i="2"/>
  <c r="AI70" i="2"/>
  <c r="AA71" i="2"/>
  <c r="AA76" i="2"/>
  <c r="AA10" i="2"/>
  <c r="AA11" i="2"/>
  <c r="AA13" i="2"/>
  <c r="AA16" i="2"/>
  <c r="AA17" i="2"/>
  <c r="AA18" i="2"/>
  <c r="AA19" i="2"/>
  <c r="AA23" i="2"/>
  <c r="AI27" i="2"/>
  <c r="AA28" i="2"/>
  <c r="AA38" i="2"/>
  <c r="AA45" i="2"/>
  <c r="AA48" i="2"/>
  <c r="AA49" i="2"/>
  <c r="AA50" i="2"/>
  <c r="AA51" i="2"/>
  <c r="AA55" i="2"/>
  <c r="AI57" i="2"/>
  <c r="AA60" i="2"/>
  <c r="AA70" i="2"/>
  <c r="AA77" i="2"/>
  <c r="AA80" i="2"/>
  <c r="AA81" i="2"/>
  <c r="AA82" i="2"/>
  <c r="AA83" i="2"/>
  <c r="AA90" i="2"/>
  <c r="AA94" i="2"/>
  <c r="AA98" i="2"/>
  <c r="AI40" i="2"/>
  <c r="AA41" i="2"/>
  <c r="AA57" i="2"/>
  <c r="AA63" i="2"/>
  <c r="AA68" i="2"/>
  <c r="AA86" i="2"/>
  <c r="AA89" i="2"/>
  <c r="AA97" i="2"/>
  <c r="AA101" i="2"/>
  <c r="AA102" i="2"/>
  <c r="AA105" i="2"/>
  <c r="AA108" i="2"/>
  <c r="AA114" i="2"/>
  <c r="AA119" i="2"/>
  <c r="AA120" i="2"/>
  <c r="AA125" i="2"/>
  <c r="AA127" i="2"/>
  <c r="AA128" i="2"/>
  <c r="AA20" i="2"/>
  <c r="AA69" i="2"/>
  <c r="AA72" i="2"/>
  <c r="AA74" i="2"/>
  <c r="AA75" i="2"/>
  <c r="AA78" i="2"/>
  <c r="AI86" i="2"/>
  <c r="AA87" i="2"/>
  <c r="AA88" i="2"/>
  <c r="AA92" i="2"/>
  <c r="AA96" i="2"/>
  <c r="AA104" i="2"/>
  <c r="AI105" i="2"/>
  <c r="AA106" i="2"/>
  <c r="AA107" i="2"/>
  <c r="AA110" i="2"/>
  <c r="AA117" i="2"/>
  <c r="AA121" i="2"/>
  <c r="AA122" i="2"/>
  <c r="AA124" i="2"/>
  <c r="AA129" i="2"/>
  <c r="AA130" i="2"/>
  <c r="AA132" i="2"/>
  <c r="AI136" i="2"/>
  <c r="AA137" i="2"/>
  <c r="AI137" i="2"/>
  <c r="AA138" i="2"/>
  <c r="AI139" i="2"/>
  <c r="AA140" i="2"/>
  <c r="AI144" i="2"/>
  <c r="AA145" i="2"/>
  <c r="AI145" i="2"/>
  <c r="AA146" i="2"/>
  <c r="AI147" i="2"/>
  <c r="AA148" i="2"/>
  <c r="AI153" i="2"/>
  <c r="AA154" i="2"/>
  <c r="AI157" i="2"/>
  <c r="AI160" i="2"/>
  <c r="AA47" i="2"/>
  <c r="AA53" i="2"/>
  <c r="AA62" i="2"/>
  <c r="AA93" i="2"/>
  <c r="AA95" i="2"/>
  <c r="AI134" i="2"/>
  <c r="AA135" i="2"/>
  <c r="AI135" i="2"/>
  <c r="AA136" i="2"/>
  <c r="AI142" i="2"/>
  <c r="AA143" i="2"/>
  <c r="AI143" i="2"/>
  <c r="AA144" i="2"/>
  <c r="AI150" i="2"/>
  <c r="AA151" i="2"/>
  <c r="AI151" i="2"/>
  <c r="AA152" i="2"/>
  <c r="AI165" i="2"/>
  <c r="AI167" i="2"/>
  <c r="AA168" i="2"/>
  <c r="AI169" i="2"/>
  <c r="AA174" i="2"/>
  <c r="AI174" i="2"/>
  <c r="AA175" i="2"/>
  <c r="AI180" i="2"/>
  <c r="AA181" i="2"/>
  <c r="AI183" i="2"/>
  <c r="AA184" i="2"/>
  <c r="AI192" i="2"/>
  <c r="AA193" i="2"/>
  <c r="AI200" i="2"/>
  <c r="AA201" i="2"/>
  <c r="AI204" i="2"/>
  <c r="AA30" i="2"/>
  <c r="AA37" i="2"/>
  <c r="AA40" i="2"/>
  <c r="AA73" i="2"/>
  <c r="AA42" i="2"/>
  <c r="AA43" i="2"/>
  <c r="AI45" i="2"/>
  <c r="AA46" i="2"/>
  <c r="AA56" i="2"/>
  <c r="AA58" i="2"/>
  <c r="AA59" i="2"/>
  <c r="AA109" i="2"/>
  <c r="AA111" i="2"/>
  <c r="AA112" i="2"/>
  <c r="AA133" i="2"/>
  <c r="AI138" i="2"/>
  <c r="AA139" i="2"/>
  <c r="AI149" i="2"/>
  <c r="AA150" i="2"/>
  <c r="AI154" i="2"/>
  <c r="AA155" i="2"/>
  <c r="AI155" i="2"/>
  <c r="AA156" i="2"/>
  <c r="AI158" i="2"/>
  <c r="AA159" i="2"/>
  <c r="AI166" i="2"/>
  <c r="AA170" i="2"/>
  <c r="AI170" i="2"/>
  <c r="AA171" i="2"/>
  <c r="AI172" i="2"/>
  <c r="AA173" i="2"/>
  <c r="AI187" i="2"/>
  <c r="AA188" i="2"/>
  <c r="AA189" i="2"/>
  <c r="AI189" i="2"/>
  <c r="AA190" i="2"/>
  <c r="AI190" i="2"/>
  <c r="AA191" i="2"/>
  <c r="AI195" i="2"/>
  <c r="AA196" i="2"/>
  <c r="AA197" i="2"/>
  <c r="AI197" i="2"/>
  <c r="AA198" i="2"/>
  <c r="AI198" i="2"/>
  <c r="AA199" i="2"/>
  <c r="AI203" i="2"/>
  <c r="AA204" i="2"/>
  <c r="AI207" i="2"/>
  <c r="AA79" i="2"/>
  <c r="AI83" i="2"/>
  <c r="AA84" i="2"/>
  <c r="AA100" i="2"/>
  <c r="AA113" i="2"/>
  <c r="AA115" i="2"/>
  <c r="AA118" i="2"/>
  <c r="AA123" i="2"/>
  <c r="AA131" i="2"/>
  <c r="AI141" i="2"/>
  <c r="AA142" i="2"/>
  <c r="AI159" i="2"/>
  <c r="AI161" i="2"/>
  <c r="AI164" i="2"/>
  <c r="AA165" i="2"/>
  <c r="AA167" i="2"/>
  <c r="AI168" i="2"/>
  <c r="AA169" i="2"/>
  <c r="AI171" i="2"/>
  <c r="AA172" i="2"/>
  <c r="AI176" i="2"/>
  <c r="AA177" i="2"/>
  <c r="AI184" i="2"/>
  <c r="AA185" i="2"/>
  <c r="AI186" i="2"/>
  <c r="AA187" i="2"/>
  <c r="AI191" i="2"/>
  <c r="AA192" i="2"/>
  <c r="AI193" i="2"/>
  <c r="AA194" i="2"/>
  <c r="AI194" i="2"/>
  <c r="AA195" i="2"/>
  <c r="AI199" i="2"/>
  <c r="AA200" i="2"/>
  <c r="AI201" i="2"/>
  <c r="AA202" i="2"/>
  <c r="AI202" i="2"/>
  <c r="AA203" i="2"/>
  <c r="AA15" i="2"/>
  <c r="AA52" i="2"/>
  <c r="AA85" i="2"/>
  <c r="AA91" i="2"/>
  <c r="AA99" i="2"/>
  <c r="AA134" i="2"/>
  <c r="AI148" i="2"/>
  <c r="AA149" i="2"/>
  <c r="AI152" i="2"/>
  <c r="AA153" i="2"/>
  <c r="AA158" i="2"/>
  <c r="AA116" i="2"/>
  <c r="AI156" i="2"/>
  <c r="AA157" i="2"/>
  <c r="AI181" i="2"/>
  <c r="AA182" i="2"/>
  <c r="AI182" i="2"/>
  <c r="AA183" i="2"/>
  <c r="AI188" i="2"/>
  <c r="AI125" i="2"/>
  <c r="AA126" i="2"/>
  <c r="AA162" i="2"/>
  <c r="AI162" i="2"/>
  <c r="AA163" i="2"/>
  <c r="AI173" i="2"/>
  <c r="AA205" i="2"/>
  <c r="AI205" i="2"/>
  <c r="AA206" i="2"/>
  <c r="AI206" i="2"/>
  <c r="AA207" i="2"/>
  <c r="AA103" i="2"/>
  <c r="AI140" i="2"/>
  <c r="AA141" i="2"/>
  <c r="AI146" i="2"/>
  <c r="AA147" i="2"/>
  <c r="AA160" i="2"/>
  <c r="AA161" i="2"/>
  <c r="AI163" i="2"/>
  <c r="AA164" i="2"/>
  <c r="AI175" i="2"/>
  <c r="AA176" i="2"/>
  <c r="AI177" i="2"/>
  <c r="AA178" i="2"/>
  <c r="AI178" i="2"/>
  <c r="AA179" i="2"/>
  <c r="AI179" i="2"/>
  <c r="AA180" i="2"/>
  <c r="AI185" i="2"/>
  <c r="AA186" i="2"/>
  <c r="AA166" i="2"/>
  <c r="AI196" i="2"/>
  <c r="AC9" i="2"/>
  <c r="AA9" i="2"/>
  <c r="T13" i="5"/>
  <c r="O13" i="5" s="1"/>
  <c r="T12" i="5"/>
  <c r="O12" i="5" s="1"/>
  <c r="AF35" i="2" l="1"/>
  <c r="AI35" i="2" s="1"/>
  <c r="AH35" i="2"/>
  <c r="AG35" i="2"/>
  <c r="AG115" i="2"/>
  <c r="AF115" i="2"/>
  <c r="AI115" i="2" s="1"/>
  <c r="AH115" i="2"/>
  <c r="AF79" i="2"/>
  <c r="AI79" i="2" s="1"/>
  <c r="AH79" i="2"/>
  <c r="AG79" i="2"/>
  <c r="AF63" i="2"/>
  <c r="AI63" i="2" s="1"/>
  <c r="AH63" i="2"/>
  <c r="AG63" i="2"/>
  <c r="AF28" i="2"/>
  <c r="AI28" i="2" s="1"/>
  <c r="AH28" i="2"/>
  <c r="AG28" i="2"/>
  <c r="AG112" i="2"/>
  <c r="AF112" i="2"/>
  <c r="AI112" i="2" s="1"/>
  <c r="AH112" i="2"/>
  <c r="AG78" i="2"/>
  <c r="AF78" i="2"/>
  <c r="AI78" i="2" s="1"/>
  <c r="AH78" i="2"/>
  <c r="AH131" i="2"/>
  <c r="AF131" i="2"/>
  <c r="AI131" i="2" s="1"/>
  <c r="AG131" i="2"/>
  <c r="AG95" i="2"/>
  <c r="AF95" i="2"/>
  <c r="AI95" i="2" s="1"/>
  <c r="AH95" i="2"/>
  <c r="AH61" i="2"/>
  <c r="AG61" i="2"/>
  <c r="AF61" i="2"/>
  <c r="AI61" i="2" s="1"/>
  <c r="AH26" i="2"/>
  <c r="AF26" i="2"/>
  <c r="AI26" i="2" s="1"/>
  <c r="AG26" i="2"/>
  <c r="AF110" i="2"/>
  <c r="AI110" i="2" s="1"/>
  <c r="AG110" i="2"/>
  <c r="AH110" i="2"/>
  <c r="AH58" i="2"/>
  <c r="AG58" i="2"/>
  <c r="AF58" i="2"/>
  <c r="AI58" i="2" s="1"/>
  <c r="AG31" i="2"/>
  <c r="AF31" i="2"/>
  <c r="AI31" i="2" s="1"/>
  <c r="AH31" i="2"/>
  <c r="AF129" i="2"/>
  <c r="AI129" i="2" s="1"/>
  <c r="AG129" i="2"/>
  <c r="AH129" i="2"/>
  <c r="AF111" i="2"/>
  <c r="AI111" i="2" s="1"/>
  <c r="AG111" i="2"/>
  <c r="AH111" i="2"/>
  <c r="AG93" i="2"/>
  <c r="AF93" i="2"/>
  <c r="AI93" i="2" s="1"/>
  <c r="AH93" i="2"/>
  <c r="AH75" i="2"/>
  <c r="AG75" i="2"/>
  <c r="AF75" i="2"/>
  <c r="AI75" i="2" s="1"/>
  <c r="AH59" i="2"/>
  <c r="AF59" i="2"/>
  <c r="AI59" i="2" s="1"/>
  <c r="AG59" i="2"/>
  <c r="AG42" i="2"/>
  <c r="AF42" i="2"/>
  <c r="AI42" i="2" s="1"/>
  <c r="AH42" i="2"/>
  <c r="AG24" i="2"/>
  <c r="AH24" i="2"/>
  <c r="AF24" i="2"/>
  <c r="AI24" i="2" s="1"/>
  <c r="AF124" i="2"/>
  <c r="AI124" i="2" s="1"/>
  <c r="AG124" i="2"/>
  <c r="AH124" i="2"/>
  <c r="AH108" i="2"/>
  <c r="AG108" i="2"/>
  <c r="AF108" i="2"/>
  <c r="AI108" i="2" s="1"/>
  <c r="AH92" i="2"/>
  <c r="AF92" i="2"/>
  <c r="AI92" i="2" s="1"/>
  <c r="AG92" i="2"/>
  <c r="AG74" i="2"/>
  <c r="AH74" i="2"/>
  <c r="AF74" i="2"/>
  <c r="AI74" i="2" s="1"/>
  <c r="AG56" i="2"/>
  <c r="AF56" i="2"/>
  <c r="AI56" i="2" s="1"/>
  <c r="AH56" i="2"/>
  <c r="AF15" i="2"/>
  <c r="AI15" i="2" s="1"/>
  <c r="AH15" i="2"/>
  <c r="AG15" i="2"/>
  <c r="AF97" i="2"/>
  <c r="AI97" i="2" s="1"/>
  <c r="AH97" i="2"/>
  <c r="AG97" i="2"/>
  <c r="AH133" i="2"/>
  <c r="AG133" i="2"/>
  <c r="AF133" i="2"/>
  <c r="AF128" i="2"/>
  <c r="AI128" i="2" s="1"/>
  <c r="AG128" i="2"/>
  <c r="AH128" i="2"/>
  <c r="AH96" i="2"/>
  <c r="AF96" i="2"/>
  <c r="AI96" i="2" s="1"/>
  <c r="AG96" i="2"/>
  <c r="AH60" i="2"/>
  <c r="AG60" i="2"/>
  <c r="AF60" i="2"/>
  <c r="AI60" i="2" s="1"/>
  <c r="AF33" i="2"/>
  <c r="AI33" i="2" s="1"/>
  <c r="AH33" i="2"/>
  <c r="AG33" i="2"/>
  <c r="AF113" i="2"/>
  <c r="AI113" i="2" s="1"/>
  <c r="AH113" i="2"/>
  <c r="AG113" i="2"/>
  <c r="AG77" i="2"/>
  <c r="AF77" i="2"/>
  <c r="AI77" i="2" s="1"/>
  <c r="AH77" i="2"/>
  <c r="AF44" i="2"/>
  <c r="AI44" i="2" s="1"/>
  <c r="AG44" i="2"/>
  <c r="AH44" i="2"/>
  <c r="AG126" i="2"/>
  <c r="AF126" i="2"/>
  <c r="AI126" i="2" s="1"/>
  <c r="AH126" i="2"/>
  <c r="AG94" i="2"/>
  <c r="AF94" i="2"/>
  <c r="AI94" i="2" s="1"/>
  <c r="AH94" i="2"/>
  <c r="AF76" i="2"/>
  <c r="AI76" i="2" s="1"/>
  <c r="AH76" i="2"/>
  <c r="AG76" i="2"/>
  <c r="AG29" i="2"/>
  <c r="AH29" i="2"/>
  <c r="AF29" i="2"/>
  <c r="AI29" i="2" s="1"/>
  <c r="AH127" i="2"/>
  <c r="AF127" i="2"/>
  <c r="AI127" i="2" s="1"/>
  <c r="AG127" i="2"/>
  <c r="AH109" i="2"/>
  <c r="AG109" i="2"/>
  <c r="AF109" i="2"/>
  <c r="AI109" i="2" s="1"/>
  <c r="AF91" i="2"/>
  <c r="AI91" i="2" s="1"/>
  <c r="AH91" i="2"/>
  <c r="AG91" i="2"/>
  <c r="AH73" i="2"/>
  <c r="AG73" i="2"/>
  <c r="AF73" i="2"/>
  <c r="AI73" i="2" s="1"/>
  <c r="AF55" i="2"/>
  <c r="AI55" i="2" s="1"/>
  <c r="AG55" i="2"/>
  <c r="AH55" i="2"/>
  <c r="AF38" i="2"/>
  <c r="AI38" i="2" s="1"/>
  <c r="AG38" i="2"/>
  <c r="AH38" i="2"/>
  <c r="AF22" i="2"/>
  <c r="AI22" i="2" s="1"/>
  <c r="AG22" i="2"/>
  <c r="AH22" i="2"/>
  <c r="AF122" i="2"/>
  <c r="AI122" i="2" s="1"/>
  <c r="AH122" i="2"/>
  <c r="AG122" i="2"/>
  <c r="AG106" i="2"/>
  <c r="AF106" i="2"/>
  <c r="AI106" i="2" s="1"/>
  <c r="AH106" i="2"/>
  <c r="AG90" i="2"/>
  <c r="AH90" i="2"/>
  <c r="AF90" i="2"/>
  <c r="AI90" i="2" s="1"/>
  <c r="AH72" i="2"/>
  <c r="AG72" i="2"/>
  <c r="AF72" i="2"/>
  <c r="AI72" i="2" s="1"/>
  <c r="AF54" i="2"/>
  <c r="AI54" i="2" s="1"/>
  <c r="AH54" i="2"/>
  <c r="AG54" i="2"/>
  <c r="AF43" i="2"/>
  <c r="AI43" i="2" s="1"/>
  <c r="AG43" i="2"/>
  <c r="AH43" i="2"/>
  <c r="AF123" i="2"/>
  <c r="AI123" i="2" s="1"/>
  <c r="AH123" i="2"/>
  <c r="AG123" i="2"/>
  <c r="AF89" i="2"/>
  <c r="AI89" i="2" s="1"/>
  <c r="AG89" i="2"/>
  <c r="AH89" i="2"/>
  <c r="AG53" i="2"/>
  <c r="AH53" i="2"/>
  <c r="AF53" i="2"/>
  <c r="AI53" i="2" s="1"/>
  <c r="AF18" i="2"/>
  <c r="AI18" i="2" s="1"/>
  <c r="AG18" i="2"/>
  <c r="AH18" i="2"/>
  <c r="AH104" i="2"/>
  <c r="AG104" i="2"/>
  <c r="AF104" i="2"/>
  <c r="AI104" i="2" s="1"/>
  <c r="AG68" i="2"/>
  <c r="AF68" i="2"/>
  <c r="AI68" i="2" s="1"/>
  <c r="AH68" i="2"/>
  <c r="AG41" i="2"/>
  <c r="AF41" i="2"/>
  <c r="AI41" i="2" s="1"/>
  <c r="AH41" i="2"/>
  <c r="AH103" i="2"/>
  <c r="AF103" i="2"/>
  <c r="AI103" i="2" s="1"/>
  <c r="AG103" i="2"/>
  <c r="AG69" i="2"/>
  <c r="AF69" i="2"/>
  <c r="AI69" i="2" s="1"/>
  <c r="AH69" i="2"/>
  <c r="AG34" i="2"/>
  <c r="AF34" i="2"/>
  <c r="AI34" i="2" s="1"/>
  <c r="AH34" i="2"/>
  <c r="AF118" i="2"/>
  <c r="AI118" i="2" s="1"/>
  <c r="AG118" i="2"/>
  <c r="AH118" i="2"/>
  <c r="AH50" i="2"/>
  <c r="AG50" i="2"/>
  <c r="AF50" i="2"/>
  <c r="AI50" i="2" s="1"/>
  <c r="AF39" i="2"/>
  <c r="AI39" i="2" s="1"/>
  <c r="AG39" i="2"/>
  <c r="AH39" i="2"/>
  <c r="AF19" i="2"/>
  <c r="AI19" i="2" s="1"/>
  <c r="AH19" i="2"/>
  <c r="AG19" i="2"/>
  <c r="AH119" i="2"/>
  <c r="AG119" i="2"/>
  <c r="AF119" i="2"/>
  <c r="AI119" i="2" s="1"/>
  <c r="AF101" i="2"/>
  <c r="AI101" i="2" s="1"/>
  <c r="AG101" i="2"/>
  <c r="AH101" i="2"/>
  <c r="AG85" i="2"/>
  <c r="AF85" i="2"/>
  <c r="AI85" i="2" s="1"/>
  <c r="AH85" i="2"/>
  <c r="AF67" i="2"/>
  <c r="AI67" i="2" s="1"/>
  <c r="AH67" i="2"/>
  <c r="AG67" i="2"/>
  <c r="AF49" i="2"/>
  <c r="AI49" i="2" s="1"/>
  <c r="AG49" i="2"/>
  <c r="AH49" i="2"/>
  <c r="AF32" i="2"/>
  <c r="AI32" i="2" s="1"/>
  <c r="AG32" i="2"/>
  <c r="AH32" i="2"/>
  <c r="AF132" i="2"/>
  <c r="AI132" i="2" s="1"/>
  <c r="AG132" i="2"/>
  <c r="AH132" i="2"/>
  <c r="AF116" i="2"/>
  <c r="AI116" i="2" s="1"/>
  <c r="AH116" i="2"/>
  <c r="AG116" i="2"/>
  <c r="AH100" i="2"/>
  <c r="AF100" i="2"/>
  <c r="AI100" i="2" s="1"/>
  <c r="AG100" i="2"/>
  <c r="AH82" i="2"/>
  <c r="AG82" i="2"/>
  <c r="AF82" i="2"/>
  <c r="AI82" i="2" s="1"/>
  <c r="AG64" i="2"/>
  <c r="AF64" i="2"/>
  <c r="AI64" i="2" s="1"/>
  <c r="AH64" i="2"/>
  <c r="AH48" i="2"/>
  <c r="AG48" i="2"/>
  <c r="AF48" i="2"/>
  <c r="AI48" i="2" s="1"/>
  <c r="AF25" i="2"/>
  <c r="AI25" i="2" s="1"/>
  <c r="AG25" i="2"/>
  <c r="AH25" i="2"/>
  <c r="AH107" i="2"/>
  <c r="AF107" i="2"/>
  <c r="AI107" i="2" s="1"/>
  <c r="AG107" i="2"/>
  <c r="AF71" i="2"/>
  <c r="AI71" i="2" s="1"/>
  <c r="AH71" i="2"/>
  <c r="AG71" i="2"/>
  <c r="AG36" i="2"/>
  <c r="AF36" i="2"/>
  <c r="AI36" i="2" s="1"/>
  <c r="AH36" i="2"/>
  <c r="AF120" i="2"/>
  <c r="AI120" i="2" s="1"/>
  <c r="AG120" i="2"/>
  <c r="AH120" i="2"/>
  <c r="AF88" i="2"/>
  <c r="AI88" i="2" s="1"/>
  <c r="AH88" i="2"/>
  <c r="AG88" i="2"/>
  <c r="AF52" i="2"/>
  <c r="AI52" i="2" s="1"/>
  <c r="AG52" i="2"/>
  <c r="AH52" i="2"/>
  <c r="AG21" i="2"/>
  <c r="AF21" i="2"/>
  <c r="AI21" i="2" s="1"/>
  <c r="AH21" i="2"/>
  <c r="AG121" i="2"/>
  <c r="AH121" i="2"/>
  <c r="AF121" i="2"/>
  <c r="AI121" i="2" s="1"/>
  <c r="AH87" i="2"/>
  <c r="AF87" i="2"/>
  <c r="AI87" i="2" s="1"/>
  <c r="AG87" i="2"/>
  <c r="AF51" i="2"/>
  <c r="AI51" i="2" s="1"/>
  <c r="AH51" i="2"/>
  <c r="AG51" i="2"/>
  <c r="AH16" i="2"/>
  <c r="AF16" i="2"/>
  <c r="AI16" i="2" s="1"/>
  <c r="AG16" i="2"/>
  <c r="AH102" i="2"/>
  <c r="AF102" i="2"/>
  <c r="AI102" i="2" s="1"/>
  <c r="AG102" i="2"/>
  <c r="AF84" i="2"/>
  <c r="AI84" i="2" s="1"/>
  <c r="AG84" i="2"/>
  <c r="AH84" i="2"/>
  <c r="AF66" i="2"/>
  <c r="AI66" i="2" s="1"/>
  <c r="AG66" i="2"/>
  <c r="AH66" i="2"/>
  <c r="AG37" i="2"/>
  <c r="AF37" i="2"/>
  <c r="AI37" i="2" s="1"/>
  <c r="AH37" i="2"/>
  <c r="AF17" i="2"/>
  <c r="AI17" i="2" s="1"/>
  <c r="AH17" i="2"/>
  <c r="AG17" i="2"/>
  <c r="AH117" i="2"/>
  <c r="AG117" i="2"/>
  <c r="AF117" i="2"/>
  <c r="AI117" i="2" s="1"/>
  <c r="AG99" i="2"/>
  <c r="AF99" i="2"/>
  <c r="AI99" i="2" s="1"/>
  <c r="AH99" i="2"/>
  <c r="AH81" i="2"/>
  <c r="AG81" i="2"/>
  <c r="AF81" i="2"/>
  <c r="AI81" i="2" s="1"/>
  <c r="AF65" i="2"/>
  <c r="AI65" i="2" s="1"/>
  <c r="AH65" i="2"/>
  <c r="AG65" i="2"/>
  <c r="AF47" i="2"/>
  <c r="AI47" i="2" s="1"/>
  <c r="AH47" i="2"/>
  <c r="AG47" i="2"/>
  <c r="AF30" i="2"/>
  <c r="AI30" i="2" s="1"/>
  <c r="AH30" i="2"/>
  <c r="AG30" i="2"/>
  <c r="AF130" i="2"/>
  <c r="AI130" i="2" s="1"/>
  <c r="AG130" i="2"/>
  <c r="AH130" i="2"/>
  <c r="AG114" i="2"/>
  <c r="AH114" i="2"/>
  <c r="AF114" i="2"/>
  <c r="AI114" i="2" s="1"/>
  <c r="AH98" i="2"/>
  <c r="AF98" i="2"/>
  <c r="AI98" i="2" s="1"/>
  <c r="AG98" i="2"/>
  <c r="AF80" i="2"/>
  <c r="AI80" i="2" s="1"/>
  <c r="AH80" i="2"/>
  <c r="AG80" i="2"/>
  <c r="AH62" i="2"/>
  <c r="AF62" i="2"/>
  <c r="AI62" i="2" s="1"/>
  <c r="AG62" i="2"/>
  <c r="AF46" i="2"/>
  <c r="AG46" i="2"/>
  <c r="AH46" i="2"/>
  <c r="AD46" i="2"/>
  <c r="AI46" i="2" s="1"/>
  <c r="AE46" i="2"/>
  <c r="AD133" i="2"/>
  <c r="AI133" i="2" s="1"/>
  <c r="AE133" i="2"/>
  <c r="AH14" i="2"/>
  <c r="AF14" i="2"/>
  <c r="AG14" i="2"/>
  <c r="AG13" i="2"/>
  <c r="AH13" i="2"/>
  <c r="AF13" i="2"/>
  <c r="AF12" i="2"/>
  <c r="AI12" i="2" s="1"/>
  <c r="AH12" i="2"/>
  <c r="AG12" i="2"/>
  <c r="AF11" i="2"/>
  <c r="AH11" i="2"/>
  <c r="AG11" i="2"/>
  <c r="AF10" i="2"/>
  <c r="AI10" i="2" s="1"/>
  <c r="AG10" i="2"/>
  <c r="AH10" i="2"/>
  <c r="AG8" i="2"/>
  <c r="AF8" i="2"/>
  <c r="AI8" i="2" s="1"/>
  <c r="AH8" i="2"/>
  <c r="AJ196" i="2"/>
  <c r="D200" i="6" s="1"/>
  <c r="AK196" i="2"/>
  <c r="AK175" i="2"/>
  <c r="AJ175" i="2"/>
  <c r="D179" i="6" s="1"/>
  <c r="AK206" i="2"/>
  <c r="AJ206" i="2"/>
  <c r="D210" i="6" s="1"/>
  <c r="AJ186" i="2"/>
  <c r="AK186" i="2"/>
  <c r="AJ168" i="2"/>
  <c r="D172" i="6" s="1"/>
  <c r="AK168" i="2"/>
  <c r="AJ207" i="2"/>
  <c r="D211" i="6" s="1"/>
  <c r="AK207" i="2"/>
  <c r="AJ158" i="2"/>
  <c r="D162" i="6" s="1"/>
  <c r="AK158" i="2"/>
  <c r="AJ138" i="2"/>
  <c r="AK138" i="2"/>
  <c r="AJ45" i="2"/>
  <c r="D49" i="6" s="1"/>
  <c r="AK45" i="2"/>
  <c r="AK204" i="2"/>
  <c r="AJ204" i="2"/>
  <c r="D208" i="6" s="1"/>
  <c r="AJ180" i="2"/>
  <c r="D184" i="6" s="1"/>
  <c r="AK180" i="2"/>
  <c r="AJ178" i="2"/>
  <c r="D182" i="6" s="1"/>
  <c r="AK178" i="2"/>
  <c r="AJ140" i="2"/>
  <c r="D144" i="6" s="1"/>
  <c r="AK140" i="2"/>
  <c r="AK182" i="2"/>
  <c r="AJ182" i="2"/>
  <c r="D186" i="6" s="1"/>
  <c r="AJ193" i="2"/>
  <c r="D197" i="6" s="1"/>
  <c r="AK193" i="2"/>
  <c r="AJ161" i="2"/>
  <c r="D165" i="6" s="1"/>
  <c r="AK161" i="2"/>
  <c r="AJ187" i="2"/>
  <c r="D191" i="6" s="1"/>
  <c r="AK187" i="2"/>
  <c r="AK125" i="2"/>
  <c r="AJ125" i="2"/>
  <c r="D129" i="6" s="1"/>
  <c r="AK159" i="2"/>
  <c r="AJ159" i="2"/>
  <c r="D163" i="6" s="1"/>
  <c r="AK151" i="2"/>
  <c r="AJ151" i="2"/>
  <c r="D155" i="6" s="1"/>
  <c r="AJ135" i="2"/>
  <c r="AK135" i="2"/>
  <c r="AJ145" i="2"/>
  <c r="D149" i="6" s="1"/>
  <c r="AK145" i="2"/>
  <c r="AK136" i="2"/>
  <c r="AJ136" i="2"/>
  <c r="D140" i="6" s="1"/>
  <c r="AJ177" i="2"/>
  <c r="D181" i="6" s="1"/>
  <c r="AK177" i="2"/>
  <c r="AK146" i="2"/>
  <c r="AJ146" i="2"/>
  <c r="D150" i="6" s="1"/>
  <c r="AJ162" i="2"/>
  <c r="D166" i="6" s="1"/>
  <c r="AK162" i="2"/>
  <c r="AJ181" i="2"/>
  <c r="D185" i="6" s="1"/>
  <c r="AK181" i="2"/>
  <c r="AK194" i="2"/>
  <c r="AJ194" i="2"/>
  <c r="D198" i="6" s="1"/>
  <c r="AJ184" i="2"/>
  <c r="D188" i="6" s="1"/>
  <c r="AK184" i="2"/>
  <c r="AJ166" i="2"/>
  <c r="D170" i="6" s="1"/>
  <c r="AK166" i="2"/>
  <c r="AK155" i="2"/>
  <c r="AJ155" i="2"/>
  <c r="D159" i="6" s="1"/>
  <c r="AK149" i="2"/>
  <c r="AJ149" i="2"/>
  <c r="D153" i="6" s="1"/>
  <c r="AJ200" i="2"/>
  <c r="D204" i="6" s="1"/>
  <c r="AK200" i="2"/>
  <c r="AJ183" i="2"/>
  <c r="D187" i="6" s="1"/>
  <c r="AK183" i="2"/>
  <c r="AJ174" i="2"/>
  <c r="D178" i="6" s="1"/>
  <c r="AK174" i="2"/>
  <c r="AJ167" i="2"/>
  <c r="AK167" i="2"/>
  <c r="AJ160" i="2"/>
  <c r="D164" i="6" s="1"/>
  <c r="AK160" i="2"/>
  <c r="AK27" i="2"/>
  <c r="AJ27" i="2"/>
  <c r="D31" i="6" s="1"/>
  <c r="AJ70" i="2"/>
  <c r="D74" i="6" s="1"/>
  <c r="AK70" i="2"/>
  <c r="AK185" i="2"/>
  <c r="AJ185" i="2"/>
  <c r="D189" i="6" s="1"/>
  <c r="AK173" i="2"/>
  <c r="AJ173" i="2"/>
  <c r="D177" i="6" s="1"/>
  <c r="AJ156" i="2"/>
  <c r="D160" i="6" s="1"/>
  <c r="AK156" i="2"/>
  <c r="AK202" i="2"/>
  <c r="AJ202" i="2"/>
  <c r="D206" i="6" s="1"/>
  <c r="AK199" i="2"/>
  <c r="AJ199" i="2"/>
  <c r="D203" i="6" s="1"/>
  <c r="AK176" i="2"/>
  <c r="AJ176" i="2"/>
  <c r="D180" i="6" s="1"/>
  <c r="AK198" i="2"/>
  <c r="AJ198" i="2"/>
  <c r="D202" i="6" s="1"/>
  <c r="AJ170" i="2"/>
  <c r="D174" i="6" s="1"/>
  <c r="AK170" i="2"/>
  <c r="AJ154" i="2"/>
  <c r="D158" i="6" s="1"/>
  <c r="AK154" i="2"/>
  <c r="AJ192" i="2"/>
  <c r="D196" i="6" s="1"/>
  <c r="AK192" i="2"/>
  <c r="AJ169" i="2"/>
  <c r="D173" i="6" s="1"/>
  <c r="AK169" i="2"/>
  <c r="AJ105" i="2"/>
  <c r="D109" i="6" s="1"/>
  <c r="AK105" i="2"/>
  <c r="AK40" i="2"/>
  <c r="AJ40" i="2"/>
  <c r="D44" i="6" s="1"/>
  <c r="AJ152" i="2"/>
  <c r="D156" i="6" s="1"/>
  <c r="AK152" i="2"/>
  <c r="AJ83" i="2"/>
  <c r="D87" i="6" s="1"/>
  <c r="AK83" i="2"/>
  <c r="AJ195" i="2"/>
  <c r="D199" i="6" s="1"/>
  <c r="AK195" i="2"/>
  <c r="AK189" i="2"/>
  <c r="AJ189" i="2"/>
  <c r="D193" i="6" s="1"/>
  <c r="AJ108" i="2"/>
  <c r="D112" i="6" s="1"/>
  <c r="AK143" i="2"/>
  <c r="AJ143" i="2"/>
  <c r="AJ153" i="2"/>
  <c r="D157" i="6" s="1"/>
  <c r="AK153" i="2"/>
  <c r="AK139" i="2"/>
  <c r="AJ139" i="2"/>
  <c r="D143" i="6" s="1"/>
  <c r="AK86" i="2"/>
  <c r="AJ86" i="2"/>
  <c r="D90" i="6" s="1"/>
  <c r="AK20" i="2"/>
  <c r="AJ20" i="2"/>
  <c r="D24" i="6" s="1"/>
  <c r="AJ179" i="2"/>
  <c r="D183" i="6" s="1"/>
  <c r="AK179" i="2"/>
  <c r="AK163" i="2"/>
  <c r="AJ163" i="2"/>
  <c r="D167" i="6" s="1"/>
  <c r="AK205" i="2"/>
  <c r="AJ205" i="2"/>
  <c r="D209" i="6" s="1"/>
  <c r="AK188" i="2"/>
  <c r="AJ188" i="2"/>
  <c r="D192" i="6" s="1"/>
  <c r="AK201" i="2"/>
  <c r="AJ201" i="2"/>
  <c r="D205" i="6" s="1"/>
  <c r="AK191" i="2"/>
  <c r="AJ191" i="2"/>
  <c r="D195" i="6" s="1"/>
  <c r="AJ171" i="2"/>
  <c r="D175" i="6" s="1"/>
  <c r="AK171" i="2"/>
  <c r="AK203" i="2"/>
  <c r="AJ203" i="2"/>
  <c r="D207" i="6" s="1"/>
  <c r="AK197" i="2"/>
  <c r="AJ197" i="2"/>
  <c r="D201" i="6" s="1"/>
  <c r="AJ172" i="2"/>
  <c r="D176" i="6" s="1"/>
  <c r="AK172" i="2"/>
  <c r="AJ148" i="2"/>
  <c r="D152" i="6" s="1"/>
  <c r="AK148" i="2"/>
  <c r="AK164" i="2"/>
  <c r="AJ164" i="2"/>
  <c r="D168" i="6" s="1"/>
  <c r="AJ141" i="2"/>
  <c r="D145" i="6" s="1"/>
  <c r="AK141" i="2"/>
  <c r="AK190" i="2"/>
  <c r="AJ190" i="2"/>
  <c r="D194" i="6" s="1"/>
  <c r="AJ165" i="2"/>
  <c r="D169" i="6" s="1"/>
  <c r="AK165" i="2"/>
  <c r="AJ150" i="2"/>
  <c r="D154" i="6" s="1"/>
  <c r="AK150" i="2"/>
  <c r="AK142" i="2"/>
  <c r="AJ142" i="2"/>
  <c r="D146" i="6" s="1"/>
  <c r="AJ134" i="2"/>
  <c r="D138" i="6" s="1"/>
  <c r="AK134" i="2"/>
  <c r="AJ157" i="2"/>
  <c r="D161" i="6" s="1"/>
  <c r="AK157" i="2"/>
  <c r="AK147" i="2"/>
  <c r="AJ147" i="2"/>
  <c r="D151" i="6" s="1"/>
  <c r="AJ144" i="2"/>
  <c r="D148" i="6" s="1"/>
  <c r="AK144" i="2"/>
  <c r="AJ137" i="2"/>
  <c r="D141" i="6" s="1"/>
  <c r="AK137" i="2"/>
  <c r="AK57" i="2"/>
  <c r="AJ57" i="2"/>
  <c r="D61" i="6" s="1"/>
  <c r="AK23" i="2"/>
  <c r="AJ23" i="2"/>
  <c r="D27" i="6" s="1"/>
  <c r="AF9" i="2"/>
  <c r="AI9" i="2" s="1"/>
  <c r="AG9" i="2"/>
  <c r="AH9" i="2"/>
  <c r="C7" i="8"/>
  <c r="B7" i="8"/>
  <c r="AI106" i="8"/>
  <c r="AI105" i="8"/>
  <c r="AI104" i="8"/>
  <c r="AI103" i="8"/>
  <c r="AI102" i="8"/>
  <c r="AI101" i="8"/>
  <c r="AI100" i="8"/>
  <c r="AI99" i="8"/>
  <c r="AI98" i="8"/>
  <c r="AI97" i="8"/>
  <c r="AI96" i="8"/>
  <c r="AI95" i="8"/>
  <c r="AI94" i="8"/>
  <c r="AI93" i="8"/>
  <c r="AI92" i="8"/>
  <c r="AI91" i="8"/>
  <c r="AI90" i="8"/>
  <c r="AI89" i="8"/>
  <c r="AI88" i="8"/>
  <c r="AI87" i="8"/>
  <c r="AI86" i="8"/>
  <c r="AI85" i="8"/>
  <c r="AI84" i="8"/>
  <c r="AI83" i="8"/>
  <c r="AI82" i="8"/>
  <c r="AI81" i="8"/>
  <c r="AI80" i="8"/>
  <c r="AI79" i="8"/>
  <c r="AI78" i="8"/>
  <c r="AI77" i="8"/>
  <c r="AI76" i="8"/>
  <c r="AI75" i="8"/>
  <c r="AI74" i="8"/>
  <c r="AI73" i="8"/>
  <c r="AI72" i="8"/>
  <c r="AI71" i="8"/>
  <c r="AI70" i="8"/>
  <c r="AI69" i="8"/>
  <c r="AI68" i="8"/>
  <c r="AI67" i="8"/>
  <c r="AI66" i="8"/>
  <c r="AI65" i="8"/>
  <c r="AI64" i="8"/>
  <c r="AI63" i="8"/>
  <c r="AI62" i="8"/>
  <c r="AI61" i="8"/>
  <c r="AI60" i="8"/>
  <c r="AI59" i="8"/>
  <c r="AI58" i="8"/>
  <c r="AI57" i="8"/>
  <c r="AI56" i="8"/>
  <c r="AI55" i="8"/>
  <c r="AI54" i="8"/>
  <c r="AI53" i="8"/>
  <c r="AI52" i="8"/>
  <c r="AI51" i="8"/>
  <c r="AI50" i="8"/>
  <c r="AI49" i="8"/>
  <c r="AI48" i="8"/>
  <c r="AI47" i="8"/>
  <c r="AI46" i="8"/>
  <c r="AI45" i="8"/>
  <c r="AI44" i="8"/>
  <c r="AI43" i="8"/>
  <c r="AI42" i="8"/>
  <c r="AI41" i="8"/>
  <c r="AI40" i="8"/>
  <c r="AI39" i="8"/>
  <c r="AI38" i="8"/>
  <c r="AI37" i="8"/>
  <c r="AI36" i="8"/>
  <c r="AI35" i="8"/>
  <c r="AI34" i="8"/>
  <c r="AI33" i="8"/>
  <c r="AI32" i="8"/>
  <c r="AI31" i="8"/>
  <c r="AI30" i="8"/>
  <c r="AI29" i="8"/>
  <c r="AI28" i="8"/>
  <c r="AI27" i="8"/>
  <c r="AI26" i="8"/>
  <c r="AI25" i="8"/>
  <c r="AI24" i="8"/>
  <c r="AI23" i="8"/>
  <c r="AI22" i="8"/>
  <c r="AI21" i="8"/>
  <c r="AI20" i="8"/>
  <c r="AI19" i="8"/>
  <c r="AI18" i="8"/>
  <c r="AI17" i="8"/>
  <c r="AI16" i="8"/>
  <c r="AI15" i="8"/>
  <c r="AI14" i="8"/>
  <c r="AI13" i="8"/>
  <c r="AI12" i="8"/>
  <c r="AI11" i="8"/>
  <c r="AI10" i="8"/>
  <c r="AI9" i="8"/>
  <c r="A7" i="8"/>
  <c r="AJ75" i="2" l="1"/>
  <c r="D79" i="6" s="1"/>
  <c r="AK25" i="2"/>
  <c r="AJ49" i="2"/>
  <c r="D53" i="6" s="1"/>
  <c r="AK41" i="2"/>
  <c r="AK35" i="2"/>
  <c r="AK118" i="2"/>
  <c r="AJ60" i="2"/>
  <c r="D64" i="6" s="1"/>
  <c r="AK30" i="2"/>
  <c r="AK36" i="2"/>
  <c r="AJ116" i="2"/>
  <c r="D120" i="6" s="1"/>
  <c r="Y120" i="6" s="1"/>
  <c r="AJ19" i="2"/>
  <c r="D23" i="6" s="1"/>
  <c r="Z19" i="2" s="1"/>
  <c r="AK68" i="2"/>
  <c r="AK53" i="2"/>
  <c r="AJ123" i="2"/>
  <c r="D127" i="6" s="1"/>
  <c r="Q127" i="5" s="1"/>
  <c r="AA127" i="5" s="1"/>
  <c r="AK77" i="2"/>
  <c r="AJ26" i="2"/>
  <c r="D30" i="6" s="1"/>
  <c r="Z26" i="2" s="1"/>
  <c r="AK103" i="2"/>
  <c r="AJ113" i="2"/>
  <c r="D117" i="6" s="1"/>
  <c r="Q117" i="5" s="1"/>
  <c r="AA117" i="5" s="1"/>
  <c r="AK108" i="2"/>
  <c r="AJ87" i="2"/>
  <c r="D91" i="6" s="1"/>
  <c r="Q91" i="5" s="1"/>
  <c r="AA91" i="5" s="1"/>
  <c r="AK107" i="2"/>
  <c r="AJ127" i="2"/>
  <c r="D131" i="6" s="1"/>
  <c r="Q131" i="5" s="1"/>
  <c r="AA131" i="5" s="1"/>
  <c r="AJ29" i="2"/>
  <c r="D33" i="6" s="1"/>
  <c r="Q33" i="5" s="1"/>
  <c r="AA33" i="5" s="1"/>
  <c r="AJ15" i="2"/>
  <c r="D19" i="6" s="1"/>
  <c r="Q19" i="5" s="1"/>
  <c r="AA19" i="5" s="1"/>
  <c r="AJ59" i="2"/>
  <c r="D63" i="6" s="1"/>
  <c r="Z59" i="2" s="1"/>
  <c r="AK79" i="2"/>
  <c r="AJ58" i="2"/>
  <c r="D62" i="6" s="1"/>
  <c r="Z58" i="2" s="1"/>
  <c r="AJ35" i="2"/>
  <c r="D39" i="6" s="1"/>
  <c r="Y39" i="6" s="1"/>
  <c r="AJ28" i="2"/>
  <c r="D32" i="6" s="1"/>
  <c r="Y32" i="6" s="1"/>
  <c r="AJ91" i="2"/>
  <c r="D95" i="6" s="1"/>
  <c r="Z91" i="2" s="1"/>
  <c r="AK24" i="2"/>
  <c r="AJ61" i="2"/>
  <c r="D65" i="6" s="1"/>
  <c r="Z61" i="2" s="1"/>
  <c r="AK28" i="2"/>
  <c r="AJ103" i="2"/>
  <c r="D107" i="6" s="1"/>
  <c r="Q107" i="5" s="1"/>
  <c r="AA107" i="5" s="1"/>
  <c r="AJ90" i="2"/>
  <c r="D94" i="6" s="1"/>
  <c r="Y94" i="6" s="1"/>
  <c r="AK56" i="2"/>
  <c r="AK32" i="2"/>
  <c r="AK43" i="2"/>
  <c r="AK55" i="2"/>
  <c r="AJ99" i="2"/>
  <c r="D103" i="6" s="1"/>
  <c r="Q103" i="5" s="1"/>
  <c r="AA103" i="5" s="1"/>
  <c r="AK88" i="2"/>
  <c r="AJ85" i="2"/>
  <c r="D89" i="6" s="1"/>
  <c r="Z85" i="2" s="1"/>
  <c r="AJ69" i="2"/>
  <c r="D73" i="6" s="1"/>
  <c r="Y73" i="6" s="1"/>
  <c r="AK31" i="2"/>
  <c r="AK133" i="2"/>
  <c r="AJ111" i="2"/>
  <c r="D115" i="6" s="1"/>
  <c r="Q115" i="5" s="1"/>
  <c r="AA115" i="5" s="1"/>
  <c r="AJ122" i="2"/>
  <c r="D126" i="6" s="1"/>
  <c r="Z122" i="2" s="1"/>
  <c r="AJ126" i="2"/>
  <c r="D130" i="6" s="1"/>
  <c r="Y130" i="6" s="1"/>
  <c r="AJ92" i="2"/>
  <c r="D96" i="6" s="1"/>
  <c r="Z92" i="2" s="1"/>
  <c r="AJ24" i="2"/>
  <c r="D28" i="6" s="1"/>
  <c r="Q28" i="5" s="1"/>
  <c r="AA28" i="5" s="1"/>
  <c r="AJ131" i="2"/>
  <c r="D135" i="6" s="1"/>
  <c r="Q135" i="5" s="1"/>
  <c r="AA135" i="5" s="1"/>
  <c r="AK98" i="2"/>
  <c r="AK100" i="2"/>
  <c r="AK54" i="2"/>
  <c r="AJ106" i="2"/>
  <c r="D110" i="6" s="1"/>
  <c r="Z106" i="2" s="1"/>
  <c r="AJ93" i="2"/>
  <c r="D97" i="6" s="1"/>
  <c r="Q97" i="5" s="1"/>
  <c r="AA97" i="5" s="1"/>
  <c r="AK95" i="2"/>
  <c r="AJ124" i="2"/>
  <c r="D128" i="6" s="1"/>
  <c r="Y128" i="6" s="1"/>
  <c r="AK69" i="2"/>
  <c r="AJ128" i="2"/>
  <c r="D132" i="6" s="1"/>
  <c r="Y132" i="6" s="1"/>
  <c r="AK127" i="2"/>
  <c r="AK93" i="2"/>
  <c r="AJ95" i="2"/>
  <c r="D99" i="6" s="1"/>
  <c r="Y99" i="6" s="1"/>
  <c r="AJ56" i="2"/>
  <c r="D60" i="6" s="1"/>
  <c r="Z56" i="2" s="1"/>
  <c r="AK58" i="2"/>
  <c r="AK17" i="2"/>
  <c r="AJ16" i="2"/>
  <c r="D20" i="6" s="1"/>
  <c r="Q20" i="5" s="1"/>
  <c r="AA20" i="5" s="1"/>
  <c r="AJ115" i="2"/>
  <c r="D119" i="6" s="1"/>
  <c r="Y119" i="6" s="1"/>
  <c r="AK78" i="2"/>
  <c r="AJ64" i="2"/>
  <c r="D68" i="6" s="1"/>
  <c r="Z64" i="2" s="1"/>
  <c r="AJ94" i="2"/>
  <c r="D98" i="6" s="1"/>
  <c r="Z94" i="2" s="1"/>
  <c r="AJ33" i="2"/>
  <c r="D37" i="6" s="1"/>
  <c r="Q37" i="5" s="1"/>
  <c r="AA37" i="5" s="1"/>
  <c r="AJ31" i="2"/>
  <c r="D35" i="6" s="1"/>
  <c r="Y35" i="6" s="1"/>
  <c r="AJ77" i="2"/>
  <c r="D81" i="6" s="1"/>
  <c r="Y81" i="6" s="1"/>
  <c r="AJ117" i="2"/>
  <c r="D121" i="6" s="1"/>
  <c r="Q121" i="5" s="1"/>
  <c r="AA121" i="5" s="1"/>
  <c r="AJ88" i="2"/>
  <c r="D92" i="6" s="1"/>
  <c r="Q92" i="5" s="1"/>
  <c r="AA92" i="5" s="1"/>
  <c r="AI13" i="2"/>
  <c r="AJ13" i="2" s="1"/>
  <c r="D17" i="6" s="1"/>
  <c r="Q17" i="5" s="1"/>
  <c r="AA17" i="5" s="1"/>
  <c r="AK90" i="2"/>
  <c r="AK115" i="2"/>
  <c r="AJ55" i="2"/>
  <c r="D59" i="6" s="1"/>
  <c r="Q59" i="5" s="1"/>
  <c r="AA59" i="5" s="1"/>
  <c r="AK124" i="2"/>
  <c r="AK112" i="2"/>
  <c r="AK99" i="2"/>
  <c r="AK94" i="2"/>
  <c r="AJ112" i="2"/>
  <c r="D116" i="6" s="1"/>
  <c r="Z112" i="2" s="1"/>
  <c r="AK84" i="2"/>
  <c r="AK82" i="2"/>
  <c r="AK101" i="2"/>
  <c r="AK60" i="2"/>
  <c r="AK85" i="2"/>
  <c r="AK87" i="2"/>
  <c r="AK64" i="2"/>
  <c r="AK33" i="2"/>
  <c r="AK47" i="2"/>
  <c r="AK106" i="2"/>
  <c r="AK123" i="2"/>
  <c r="AJ38" i="2"/>
  <c r="D42" i="6" s="1"/>
  <c r="AJ68" i="2"/>
  <c r="D72" i="6" s="1"/>
  <c r="Y72" i="6" s="1"/>
  <c r="AJ46" i="2"/>
  <c r="D50" i="6" s="1"/>
  <c r="Y50" i="6" s="1"/>
  <c r="AJ80" i="2"/>
  <c r="D84" i="6" s="1"/>
  <c r="Y84" i="6" s="1"/>
  <c r="AJ37" i="2"/>
  <c r="D41" i="6" s="1"/>
  <c r="Y41" i="6" s="1"/>
  <c r="AK51" i="2"/>
  <c r="AK21" i="2"/>
  <c r="AJ120" i="2"/>
  <c r="D124" i="6" s="1"/>
  <c r="AK71" i="2"/>
  <c r="AJ132" i="2"/>
  <c r="D136" i="6" s="1"/>
  <c r="Y136" i="6" s="1"/>
  <c r="AK119" i="2"/>
  <c r="AJ39" i="2"/>
  <c r="D43" i="6" s="1"/>
  <c r="Q43" i="5" s="1"/>
  <c r="AA43" i="5" s="1"/>
  <c r="AJ34" i="2"/>
  <c r="D38" i="6" s="1"/>
  <c r="AJ104" i="2"/>
  <c r="D108" i="6" s="1"/>
  <c r="Q108" i="5" s="1"/>
  <c r="AA108" i="5" s="1"/>
  <c r="AJ73" i="2"/>
  <c r="D77" i="6" s="1"/>
  <c r="Q77" i="5" s="1"/>
  <c r="AA77" i="5" s="1"/>
  <c r="AK109" i="2"/>
  <c r="AK44" i="2"/>
  <c r="AK113" i="2"/>
  <c r="AK75" i="2"/>
  <c r="AJ110" i="2"/>
  <c r="D114" i="6" s="1"/>
  <c r="Q114" i="5" s="1"/>
  <c r="AA114" i="5" s="1"/>
  <c r="AK61" i="2"/>
  <c r="AK66" i="2"/>
  <c r="AK52" i="2"/>
  <c r="AI14" i="2"/>
  <c r="AK14" i="2" s="1"/>
  <c r="AJ130" i="2"/>
  <c r="D134" i="6" s="1"/>
  <c r="Y134" i="6" s="1"/>
  <c r="AJ65" i="2"/>
  <c r="D69" i="6" s="1"/>
  <c r="Q69" i="5" s="1"/>
  <c r="AA69" i="5" s="1"/>
  <c r="AK102" i="2"/>
  <c r="AJ48" i="2"/>
  <c r="D52" i="6" s="1"/>
  <c r="Z48" i="2" s="1"/>
  <c r="AJ100" i="2"/>
  <c r="D104" i="6" s="1"/>
  <c r="Y104" i="6" s="1"/>
  <c r="AJ89" i="2"/>
  <c r="D93" i="6" s="1"/>
  <c r="Q93" i="5" s="1"/>
  <c r="AA93" i="5" s="1"/>
  <c r="AJ54" i="2"/>
  <c r="D58" i="6" s="1"/>
  <c r="Z54" i="2" s="1"/>
  <c r="AK22" i="2"/>
  <c r="AK97" i="2"/>
  <c r="AJ74" i="2"/>
  <c r="D78" i="6" s="1"/>
  <c r="Q78" i="5" s="1"/>
  <c r="AA78" i="5" s="1"/>
  <c r="AJ79" i="2"/>
  <c r="D83" i="6" s="1"/>
  <c r="Y83" i="6" s="1"/>
  <c r="AJ98" i="2"/>
  <c r="D102" i="6" s="1"/>
  <c r="Y102" i="6" s="1"/>
  <c r="AJ107" i="2"/>
  <c r="D111" i="6" s="1"/>
  <c r="Y111" i="6" s="1"/>
  <c r="AJ47" i="2"/>
  <c r="D51" i="6" s="1"/>
  <c r="Z47" i="2" s="1"/>
  <c r="AK114" i="2"/>
  <c r="AK81" i="2"/>
  <c r="AJ72" i="2"/>
  <c r="D76" i="6" s="1"/>
  <c r="Q76" i="5" s="1"/>
  <c r="AA76" i="5" s="1"/>
  <c r="AK117" i="2"/>
  <c r="AK26" i="2"/>
  <c r="AK116" i="2"/>
  <c r="AJ25" i="2"/>
  <c r="D29" i="6" s="1"/>
  <c r="Y29" i="6" s="1"/>
  <c r="AK128" i="2"/>
  <c r="AK59" i="2"/>
  <c r="AJ53" i="2"/>
  <c r="D57" i="6" s="1"/>
  <c r="Y57" i="6" s="1"/>
  <c r="AJ52" i="2"/>
  <c r="D56" i="6" s="1"/>
  <c r="Y56" i="6" s="1"/>
  <c r="AK29" i="2"/>
  <c r="AK38" i="2"/>
  <c r="AJ32" i="2"/>
  <c r="D36" i="6" s="1"/>
  <c r="Y36" i="6" s="1"/>
  <c r="AJ50" i="2"/>
  <c r="D54" i="6" s="1"/>
  <c r="Y54" i="6" s="1"/>
  <c r="AJ18" i="2"/>
  <c r="D22" i="6" s="1"/>
  <c r="Q22" i="5" s="1"/>
  <c r="AA22" i="5" s="1"/>
  <c r="AK96" i="2"/>
  <c r="AK63" i="2"/>
  <c r="AK15" i="2"/>
  <c r="AK111" i="2"/>
  <c r="AJ51" i="2"/>
  <c r="D55" i="6" s="1"/>
  <c r="Y55" i="6" s="1"/>
  <c r="AK65" i="2"/>
  <c r="AK46" i="2"/>
  <c r="AK62" i="2"/>
  <c r="AJ114" i="2"/>
  <c r="D118" i="6" s="1"/>
  <c r="Z114" i="2" s="1"/>
  <c r="AK16" i="2"/>
  <c r="AJ121" i="2"/>
  <c r="D125" i="6" s="1"/>
  <c r="Y125" i="6" s="1"/>
  <c r="AK34" i="2"/>
  <c r="AJ97" i="2"/>
  <c r="D101" i="6" s="1"/>
  <c r="Q101" i="5" s="1"/>
  <c r="AA101" i="5" s="1"/>
  <c r="AK74" i="2"/>
  <c r="AJ44" i="2"/>
  <c r="D48" i="6" s="1"/>
  <c r="Q48" i="5" s="1"/>
  <c r="AA48" i="5" s="1"/>
  <c r="AK67" i="2"/>
  <c r="AJ41" i="2"/>
  <c r="D45" i="6" s="1"/>
  <c r="Y45" i="6" s="1"/>
  <c r="AK76" i="2"/>
  <c r="AJ96" i="2"/>
  <c r="D100" i="6" s="1"/>
  <c r="Y100" i="6" s="1"/>
  <c r="AK42" i="2"/>
  <c r="AJ78" i="2"/>
  <c r="D82" i="6" s="1"/>
  <c r="AG82" i="6" s="1"/>
  <c r="AJ129" i="2"/>
  <c r="D133" i="6" s="1"/>
  <c r="Z129" i="2" s="1"/>
  <c r="AK80" i="2"/>
  <c r="AJ81" i="2"/>
  <c r="D85" i="6" s="1"/>
  <c r="Y85" i="6" s="1"/>
  <c r="AJ119" i="2"/>
  <c r="D123" i="6" s="1"/>
  <c r="Z119" i="2" s="1"/>
  <c r="AJ71" i="2"/>
  <c r="D75" i="6" s="1"/>
  <c r="Y75" i="6" s="1"/>
  <c r="AK49" i="2"/>
  <c r="AJ43" i="2"/>
  <c r="D47" i="6" s="1"/>
  <c r="Z43" i="2" s="1"/>
  <c r="AK18" i="2"/>
  <c r="AJ82" i="2"/>
  <c r="D86" i="6" s="1"/>
  <c r="Y86" i="6" s="1"/>
  <c r="AJ101" i="2"/>
  <c r="D105" i="6" s="1"/>
  <c r="Q105" i="5" s="1"/>
  <c r="AA105" i="5" s="1"/>
  <c r="AK121" i="2"/>
  <c r="AK92" i="2"/>
  <c r="AK110" i="2"/>
  <c r="AJ63" i="2"/>
  <c r="D67" i="6" s="1"/>
  <c r="Q67" i="5" s="1"/>
  <c r="AA67" i="5" s="1"/>
  <c r="AK104" i="2"/>
  <c r="AJ109" i="2"/>
  <c r="D113" i="6" s="1"/>
  <c r="Z109" i="2" s="1"/>
  <c r="AK72" i="2"/>
  <c r="AJ133" i="2"/>
  <c r="D137" i="6" s="1"/>
  <c r="Z133" i="2" s="1"/>
  <c r="AK73" i="2"/>
  <c r="AK91" i="2"/>
  <c r="AK48" i="2"/>
  <c r="AK132" i="2"/>
  <c r="AJ21" i="2"/>
  <c r="D25" i="6" s="1"/>
  <c r="Y25" i="6" s="1"/>
  <c r="AJ17" i="2"/>
  <c r="D21" i="6" s="1"/>
  <c r="Q21" i="5" s="1"/>
  <c r="AA21" i="5" s="1"/>
  <c r="AJ36" i="2"/>
  <c r="D40" i="6" s="1"/>
  <c r="Y40" i="6" s="1"/>
  <c r="AJ62" i="2"/>
  <c r="D66" i="6" s="1"/>
  <c r="AK50" i="2"/>
  <c r="AJ118" i="2"/>
  <c r="D122" i="6" s="1"/>
  <c r="Z118" i="2" s="1"/>
  <c r="AK131" i="2"/>
  <c r="AK39" i="2"/>
  <c r="AK122" i="2"/>
  <c r="AJ102" i="2"/>
  <c r="D106" i="6" s="1"/>
  <c r="Y106" i="6" s="1"/>
  <c r="AJ67" i="2"/>
  <c r="D71" i="6" s="1"/>
  <c r="Y71" i="6" s="1"/>
  <c r="AK126" i="2"/>
  <c r="AK129" i="2"/>
  <c r="AK130" i="2"/>
  <c r="AJ30" i="2"/>
  <c r="D34" i="6" s="1"/>
  <c r="Y34" i="6" s="1"/>
  <c r="AK37" i="2"/>
  <c r="AK19" i="2"/>
  <c r="AJ76" i="2"/>
  <c r="D80" i="6" s="1"/>
  <c r="Y80" i="6" s="1"/>
  <c r="AJ42" i="2"/>
  <c r="D46" i="6" s="1"/>
  <c r="Y46" i="6" s="1"/>
  <c r="AK89" i="2"/>
  <c r="AJ22" i="2"/>
  <c r="D26" i="6" s="1"/>
  <c r="Q26" i="5" s="1"/>
  <c r="AA26" i="5" s="1"/>
  <c r="AK120" i="2"/>
  <c r="AJ66" i="2"/>
  <c r="D70" i="6" s="1"/>
  <c r="Q70" i="5" s="1"/>
  <c r="AA70" i="5" s="1"/>
  <c r="AJ84" i="2"/>
  <c r="D88" i="6" s="1"/>
  <c r="Q88" i="5" s="1"/>
  <c r="AA88" i="5" s="1"/>
  <c r="Y64" i="6"/>
  <c r="Q64" i="5"/>
  <c r="AA64" i="5" s="1"/>
  <c r="Q110" i="5"/>
  <c r="AA110" i="5" s="1"/>
  <c r="Y112" i="6"/>
  <c r="Q112" i="5"/>
  <c r="AA112" i="5" s="1"/>
  <c r="Y65" i="6"/>
  <c r="Y126" i="6"/>
  <c r="Y79" i="6"/>
  <c r="Q79" i="5"/>
  <c r="AA79" i="5" s="1"/>
  <c r="Q51" i="5"/>
  <c r="AA51" i="5" s="1"/>
  <c r="Y51" i="6"/>
  <c r="Y62" i="6"/>
  <c r="Q62" i="5"/>
  <c r="AA62" i="5" s="1"/>
  <c r="Q82" i="5"/>
  <c r="AA82" i="5" s="1"/>
  <c r="Y82" i="6"/>
  <c r="Q24" i="5"/>
  <c r="AA24" i="5" s="1"/>
  <c r="Y24" i="6"/>
  <c r="Y137" i="6"/>
  <c r="AI11" i="2"/>
  <c r="AK11" i="2" s="1"/>
  <c r="AJ10" i="2"/>
  <c r="D14" i="6" s="1"/>
  <c r="Q14" i="5" s="1"/>
  <c r="AA14" i="5" s="1"/>
  <c r="AK12" i="2"/>
  <c r="AJ12" i="2"/>
  <c r="D16" i="6" s="1"/>
  <c r="Q16" i="5" s="1"/>
  <c r="AA16" i="5" s="1"/>
  <c r="D142" i="6"/>
  <c r="Z138" i="2" s="1"/>
  <c r="D190" i="6"/>
  <c r="Z186" i="2" s="1"/>
  <c r="D147" i="6"/>
  <c r="Z143" i="2" s="1"/>
  <c r="D171" i="6"/>
  <c r="Z167" i="2" s="1"/>
  <c r="D139" i="6"/>
  <c r="Z135" i="2" s="1"/>
  <c r="AK10" i="2"/>
  <c r="Z171" i="2"/>
  <c r="Z157" i="2"/>
  <c r="Z108" i="2"/>
  <c r="Z152" i="2"/>
  <c r="Z169" i="2"/>
  <c r="AG187" i="6"/>
  <c r="Z184" i="2"/>
  <c r="Z145" i="2"/>
  <c r="AG165" i="6"/>
  <c r="Z140" i="2"/>
  <c r="Z164" i="2"/>
  <c r="Z163" i="2"/>
  <c r="Z86" i="2"/>
  <c r="Z139" i="2"/>
  <c r="Z199" i="2"/>
  <c r="Z27" i="2"/>
  <c r="Z155" i="2"/>
  <c r="Z137" i="2"/>
  <c r="Z148" i="2"/>
  <c r="Z160" i="2"/>
  <c r="Z168" i="2"/>
  <c r="Z144" i="2"/>
  <c r="Z165" i="2"/>
  <c r="AG176" i="6"/>
  <c r="Z195" i="2"/>
  <c r="Z154" i="2"/>
  <c r="Z57" i="2"/>
  <c r="Z176" i="2"/>
  <c r="Z175" i="2"/>
  <c r="AG154" i="6"/>
  <c r="Z45" i="2"/>
  <c r="Z23" i="2"/>
  <c r="Z147" i="2"/>
  <c r="Z188" i="2"/>
  <c r="Z136" i="2"/>
  <c r="Z151" i="2"/>
  <c r="Z159" i="2"/>
  <c r="Z182" i="2"/>
  <c r="Z141" i="2"/>
  <c r="AG182" i="6"/>
  <c r="Z60" i="2"/>
  <c r="Z134" i="2"/>
  <c r="Z153" i="2"/>
  <c r="Z83" i="2"/>
  <c r="AG174" i="6"/>
  <c r="Z70" i="2"/>
  <c r="Z174" i="2"/>
  <c r="Z166" i="2"/>
  <c r="Z162" i="2"/>
  <c r="Z187" i="2"/>
  <c r="Z180" i="2"/>
  <c r="Z158" i="2"/>
  <c r="Z75" i="2"/>
  <c r="Z142" i="2"/>
  <c r="Z205" i="2"/>
  <c r="Z20" i="2"/>
  <c r="Z198" i="2"/>
  <c r="AG150" i="6"/>
  <c r="Z125" i="2"/>
  <c r="AK8" i="2"/>
  <c r="AJ8" i="2"/>
  <c r="D12" i="6" s="1"/>
  <c r="Z197" i="2"/>
  <c r="AG201" i="6"/>
  <c r="Z201" i="2"/>
  <c r="AG205" i="6"/>
  <c r="Z189" i="2"/>
  <c r="AG193" i="6"/>
  <c r="Z202" i="2"/>
  <c r="AG206" i="6"/>
  <c r="Z194" i="2"/>
  <c r="AG198" i="6"/>
  <c r="Z179" i="2"/>
  <c r="AG183" i="6"/>
  <c r="Z192" i="2"/>
  <c r="AG196" i="6"/>
  <c r="Z200" i="2"/>
  <c r="AG204" i="6"/>
  <c r="Z193" i="2"/>
  <c r="AG197" i="6"/>
  <c r="Z203" i="2"/>
  <c r="AG207" i="6"/>
  <c r="Z204" i="2"/>
  <c r="AG208" i="6"/>
  <c r="Z206" i="2"/>
  <c r="AG210" i="6"/>
  <c r="Z190" i="2"/>
  <c r="AG194" i="6"/>
  <c r="Z191" i="2"/>
  <c r="AG195" i="6"/>
  <c r="Z207" i="2"/>
  <c r="AG211" i="6"/>
  <c r="Z196" i="2"/>
  <c r="AG200" i="6"/>
  <c r="AG181" i="6"/>
  <c r="Z177" i="2"/>
  <c r="AG153" i="6"/>
  <c r="Z149" i="2"/>
  <c r="AG189" i="6"/>
  <c r="Z185" i="2"/>
  <c r="AG185" i="6"/>
  <c r="Z181" i="2"/>
  <c r="AG44" i="6"/>
  <c r="Z40" i="2"/>
  <c r="AG177" i="6"/>
  <c r="Z173" i="2"/>
  <c r="AG160" i="6"/>
  <c r="Z156" i="2"/>
  <c r="Z105" i="2"/>
  <c r="AG168" i="6"/>
  <c r="AG170" i="6"/>
  <c r="AI7" i="8"/>
  <c r="AK9" i="2"/>
  <c r="AJ9" i="2"/>
  <c r="D13" i="6" s="1"/>
  <c r="Z93" i="2" l="1"/>
  <c r="Z127" i="2"/>
  <c r="Y117" i="6"/>
  <c r="Y63" i="6"/>
  <c r="Q63" i="5"/>
  <c r="AA63" i="5" s="1"/>
  <c r="Z126" i="2"/>
  <c r="Q65" i="5"/>
  <c r="AA65" i="5" s="1"/>
  <c r="Q95" i="5"/>
  <c r="AA95" i="5" s="1"/>
  <c r="Y97" i="6"/>
  <c r="Y23" i="6"/>
  <c r="Y19" i="6"/>
  <c r="Q23" i="5"/>
  <c r="AA23" i="5" s="1"/>
  <c r="Q120" i="5"/>
  <c r="AA120" i="5" s="1"/>
  <c r="Q130" i="5"/>
  <c r="AA130" i="5" s="1"/>
  <c r="Y127" i="6"/>
  <c r="Y103" i="6"/>
  <c r="Y30" i="6"/>
  <c r="Y60" i="6"/>
  <c r="Q30" i="5"/>
  <c r="AA30" i="5" s="1"/>
  <c r="Z116" i="2"/>
  <c r="Y69" i="6"/>
  <c r="Z28" i="2"/>
  <c r="AK13" i="2"/>
  <c r="Y91" i="6"/>
  <c r="Z87" i="2"/>
  <c r="Q32" i="5"/>
  <c r="AA32" i="5" s="1"/>
  <c r="Z44" i="2"/>
  <c r="Z123" i="2"/>
  <c r="Y131" i="6"/>
  <c r="Z35" i="2"/>
  <c r="Q39" i="5"/>
  <c r="AA39" i="5" s="1"/>
  <c r="Y110" i="6"/>
  <c r="Q126" i="5"/>
  <c r="AA126" i="5" s="1"/>
  <c r="Q99" i="5"/>
  <c r="AA99" i="5" s="1"/>
  <c r="Z95" i="2"/>
  <c r="Z73" i="2"/>
  <c r="Y33" i="6"/>
  <c r="Z111" i="2"/>
  <c r="Y108" i="6"/>
  <c r="Y28" i="6"/>
  <c r="Z103" i="2"/>
  <c r="Y107" i="6"/>
  <c r="Z65" i="2"/>
  <c r="Q73" i="5"/>
  <c r="AA73" i="5" s="1"/>
  <c r="Q94" i="5"/>
  <c r="AA94" i="5" s="1"/>
  <c r="Q128" i="5"/>
  <c r="AA128" i="5" s="1"/>
  <c r="Y89" i="6"/>
  <c r="Z74" i="2"/>
  <c r="Q81" i="5"/>
  <c r="AA81" i="5" s="1"/>
  <c r="Z21" i="2"/>
  <c r="Z68" i="2"/>
  <c r="Y95" i="6"/>
  <c r="Q89" i="5"/>
  <c r="AA89" i="5" s="1"/>
  <c r="Y115" i="6"/>
  <c r="Z77" i="2"/>
  <c r="Q47" i="5"/>
  <c r="AA47" i="5" s="1"/>
  <c r="AG51" i="6"/>
  <c r="AQ51" i="6" s="1"/>
  <c r="AU51" i="6" s="1"/>
  <c r="Y96" i="6"/>
  <c r="Q72" i="5"/>
  <c r="AA72" i="5" s="1"/>
  <c r="Q136" i="5"/>
  <c r="AA136" i="5" s="1"/>
  <c r="Z132" i="2"/>
  <c r="Z24" i="2"/>
  <c r="Z124" i="2"/>
  <c r="Y52" i="6"/>
  <c r="Y105" i="6"/>
  <c r="Z101" i="2"/>
  <c r="Q41" i="5"/>
  <c r="AA41" i="5" s="1"/>
  <c r="Z100" i="2"/>
  <c r="Z37" i="2"/>
  <c r="Q25" i="5"/>
  <c r="AA25" i="5" s="1"/>
  <c r="Q102" i="5"/>
  <c r="AA102" i="5" s="1"/>
  <c r="Q84" i="5"/>
  <c r="AA84" i="5" s="1"/>
  <c r="Y114" i="6"/>
  <c r="Y92" i="6"/>
  <c r="Q36" i="5"/>
  <c r="AA36" i="5" s="1"/>
  <c r="Z67" i="2"/>
  <c r="Q52" i="5"/>
  <c r="AA52" i="5" s="1"/>
  <c r="Y78" i="6"/>
  <c r="Z80" i="2"/>
  <c r="Z128" i="2"/>
  <c r="Z115" i="2"/>
  <c r="Y43" i="6"/>
  <c r="Z39" i="2"/>
  <c r="Q119" i="5"/>
  <c r="AA119" i="5" s="1"/>
  <c r="Q132" i="5"/>
  <c r="AA132" i="5" s="1"/>
  <c r="Q86" i="5"/>
  <c r="AA86" i="5" s="1"/>
  <c r="Z110" i="2"/>
  <c r="Q40" i="5"/>
  <c r="AA40" i="5" s="1"/>
  <c r="Z98" i="2"/>
  <c r="Z88" i="2"/>
  <c r="Y93" i="6"/>
  <c r="Z104" i="2"/>
  <c r="Y68" i="6"/>
  <c r="Q68" i="5"/>
  <c r="AA68" i="5" s="1"/>
  <c r="Z89" i="2"/>
  <c r="Q104" i="5"/>
  <c r="AA104" i="5" s="1"/>
  <c r="Q111" i="5"/>
  <c r="AA111" i="5" s="1"/>
  <c r="Q60" i="5"/>
  <c r="AA60" i="5" s="1"/>
  <c r="Q29" i="5"/>
  <c r="AA29" i="5" s="1"/>
  <c r="Q96" i="5"/>
  <c r="AA96" i="5" s="1"/>
  <c r="Z31" i="2"/>
  <c r="Z25" i="2"/>
  <c r="Z50" i="2"/>
  <c r="Q54" i="5"/>
  <c r="AA54" i="5" s="1"/>
  <c r="Y48" i="6"/>
  <c r="Y116" i="6"/>
  <c r="Q116" i="5"/>
  <c r="AA116" i="5" s="1"/>
  <c r="Z33" i="2"/>
  <c r="Y135" i="6"/>
  <c r="Y20" i="6"/>
  <c r="Q55" i="5"/>
  <c r="AA55" i="5" s="1"/>
  <c r="Y121" i="6"/>
  <c r="Z117" i="2"/>
  <c r="Q125" i="5"/>
  <c r="AA125" i="5" s="1"/>
  <c r="Y37" i="6"/>
  <c r="Y59" i="6"/>
  <c r="Z53" i="2"/>
  <c r="Z55" i="2"/>
  <c r="AJ14" i="2"/>
  <c r="D18" i="6" s="1"/>
  <c r="Q18" i="5" s="1"/>
  <c r="AA18" i="5" s="1"/>
  <c r="Y70" i="6"/>
  <c r="Y77" i="6"/>
  <c r="Q118" i="5"/>
  <c r="AA118" i="5" s="1"/>
  <c r="Z41" i="2"/>
  <c r="Q123" i="5"/>
  <c r="AA123" i="5" s="1"/>
  <c r="Q58" i="5"/>
  <c r="AA58" i="5" s="1"/>
  <c r="Y118" i="6"/>
  <c r="Y123" i="6"/>
  <c r="Y58" i="6"/>
  <c r="Y98" i="6"/>
  <c r="Y122" i="6"/>
  <c r="Q98" i="5"/>
  <c r="AA98" i="5" s="1"/>
  <c r="Q122" i="5"/>
  <c r="AA122" i="5" s="1"/>
  <c r="Q45" i="5"/>
  <c r="AA45" i="5" s="1"/>
  <c r="Z96" i="2"/>
  <c r="Q35" i="5"/>
  <c r="AA35" i="5" s="1"/>
  <c r="Q100" i="5"/>
  <c r="AA100" i="5" s="1"/>
  <c r="Q134" i="5"/>
  <c r="AA134" i="5" s="1"/>
  <c r="Z72" i="2"/>
  <c r="Q56" i="5"/>
  <c r="AA56" i="5" s="1"/>
  <c r="Z52" i="2"/>
  <c r="Z130" i="2"/>
  <c r="Q80" i="5"/>
  <c r="AA80" i="5" s="1"/>
  <c r="Q71" i="5"/>
  <c r="AA71" i="5" s="1"/>
  <c r="Q133" i="5"/>
  <c r="AA133" i="5" s="1"/>
  <c r="Y101" i="6"/>
  <c r="Z97" i="2"/>
  <c r="Z82" i="2"/>
  <c r="Z36" i="2"/>
  <c r="Z46" i="2"/>
  <c r="Y133" i="6"/>
  <c r="Q46" i="5"/>
  <c r="AA46" i="5" s="1"/>
  <c r="Z51" i="2"/>
  <c r="Z76" i="2"/>
  <c r="Z102" i="2"/>
  <c r="Y88" i="6"/>
  <c r="Q113" i="5"/>
  <c r="AA113" i="5" s="1"/>
  <c r="Z71" i="2"/>
  <c r="Z79" i="2"/>
  <c r="Y113" i="6"/>
  <c r="Q75" i="5"/>
  <c r="AA75" i="5" s="1"/>
  <c r="Q50" i="5"/>
  <c r="AA50" i="5" s="1"/>
  <c r="Y76" i="6"/>
  <c r="Q83" i="5"/>
  <c r="AA83" i="5" s="1"/>
  <c r="Y21" i="6"/>
  <c r="Z121" i="2"/>
  <c r="Z66" i="2"/>
  <c r="Q57" i="5"/>
  <c r="AA57" i="5" s="1"/>
  <c r="Z17" i="2"/>
  <c r="Z84" i="2"/>
  <c r="Z63" i="2"/>
  <c r="Q106" i="5"/>
  <c r="AA106" i="5" s="1"/>
  <c r="Z81" i="2"/>
  <c r="Y22" i="6"/>
  <c r="Z18" i="2"/>
  <c r="Z22" i="2"/>
  <c r="Q85" i="5"/>
  <c r="AA85" i="5" s="1"/>
  <c r="Y26" i="6"/>
  <c r="Y47" i="6"/>
  <c r="Z30" i="2"/>
  <c r="Q137" i="5"/>
  <c r="AA137" i="5" s="1"/>
  <c r="Y67" i="6"/>
  <c r="Q34" i="5"/>
  <c r="AA34" i="5" s="1"/>
  <c r="Z38" i="2"/>
  <c r="Q42" i="5"/>
  <c r="AA42" i="5" s="1"/>
  <c r="Y42" i="6"/>
  <c r="Z34" i="2"/>
  <c r="Q38" i="5"/>
  <c r="AA38" i="5" s="1"/>
  <c r="Y38" i="6"/>
  <c r="Z49" i="2"/>
  <c r="Q53" i="5"/>
  <c r="AA53" i="5" s="1"/>
  <c r="Y53" i="6"/>
  <c r="Z120" i="2"/>
  <c r="Q124" i="5"/>
  <c r="AA124" i="5" s="1"/>
  <c r="Y124" i="6"/>
  <c r="Z62" i="2"/>
  <c r="Y66" i="6"/>
  <c r="Q66" i="5"/>
  <c r="AA66" i="5" s="1"/>
  <c r="AJ11" i="2"/>
  <c r="D15" i="6" s="1"/>
  <c r="AG147" i="6"/>
  <c r="O147" i="6" s="1"/>
  <c r="AI147" i="6" s="1"/>
  <c r="R147" i="6" s="1"/>
  <c r="T147" i="6" s="1"/>
  <c r="U147" i="6" s="1"/>
  <c r="AG139" i="6"/>
  <c r="O139" i="6" s="1"/>
  <c r="AI139" i="6" s="1"/>
  <c r="R139" i="6" s="1"/>
  <c r="T139" i="6" s="1"/>
  <c r="U139" i="6" s="1"/>
  <c r="AG171" i="6"/>
  <c r="O171" i="6" s="1"/>
  <c r="AI171" i="6" s="1"/>
  <c r="R171" i="6" s="1"/>
  <c r="T171" i="6" s="1"/>
  <c r="U171" i="6" s="1"/>
  <c r="AG142" i="6"/>
  <c r="O142" i="6" s="1"/>
  <c r="AI142" i="6" s="1"/>
  <c r="R142" i="6" s="1"/>
  <c r="T142" i="6" s="1"/>
  <c r="U142" i="6" s="1"/>
  <c r="AG190" i="6"/>
  <c r="O190" i="6" s="1"/>
  <c r="AL190" i="6" s="1"/>
  <c r="S190" i="6" s="1"/>
  <c r="AG199" i="6"/>
  <c r="O199" i="6" s="1"/>
  <c r="AI199" i="6" s="1"/>
  <c r="R199" i="6" s="1"/>
  <c r="T199" i="6" s="1"/>
  <c r="U199" i="6" s="1"/>
  <c r="AG161" i="6"/>
  <c r="AQ161" i="6" s="1"/>
  <c r="AU161" i="6" s="1"/>
  <c r="AG138" i="6"/>
  <c r="O138" i="6" s="1"/>
  <c r="AI138" i="6" s="1"/>
  <c r="R138" i="6" s="1"/>
  <c r="T138" i="6" s="1"/>
  <c r="U138" i="6" s="1"/>
  <c r="AG175" i="6"/>
  <c r="O175" i="6" s="1"/>
  <c r="AJ175" i="6" s="1"/>
  <c r="Q175" i="6" s="1"/>
  <c r="Z15" i="2"/>
  <c r="AG148" i="6"/>
  <c r="O148" i="6" s="1"/>
  <c r="AL148" i="6" s="1"/>
  <c r="S148" i="6" s="1"/>
  <c r="AG162" i="6"/>
  <c r="O162" i="6" s="1"/>
  <c r="AI162" i="6" s="1"/>
  <c r="R162" i="6" s="1"/>
  <c r="T162" i="6" s="1"/>
  <c r="U162" i="6" s="1"/>
  <c r="AG158" i="6"/>
  <c r="O158" i="6" s="1"/>
  <c r="AI158" i="6" s="1"/>
  <c r="R158" i="6" s="1"/>
  <c r="T158" i="6" s="1"/>
  <c r="U158" i="6" s="1"/>
  <c r="AG62" i="6"/>
  <c r="O62" i="6" s="1"/>
  <c r="AI62" i="6" s="1"/>
  <c r="R62" i="6" s="1"/>
  <c r="T62" i="6" s="1"/>
  <c r="U62" i="6" s="1"/>
  <c r="AG202" i="6"/>
  <c r="O202" i="6" s="1"/>
  <c r="AJ202" i="6" s="1"/>
  <c r="Q202" i="6" s="1"/>
  <c r="AG149" i="6"/>
  <c r="O149" i="6" s="1"/>
  <c r="AI149" i="6" s="1"/>
  <c r="R149" i="6" s="1"/>
  <c r="T149" i="6" s="1"/>
  <c r="U149" i="6" s="1"/>
  <c r="AG31" i="6"/>
  <c r="AQ31" i="6" s="1"/>
  <c r="AU31" i="6" s="1"/>
  <c r="AG143" i="6"/>
  <c r="O143" i="6" s="1"/>
  <c r="AI143" i="6" s="1"/>
  <c r="R143" i="6" s="1"/>
  <c r="T143" i="6" s="1"/>
  <c r="U143" i="6" s="1"/>
  <c r="AG157" i="6"/>
  <c r="O157" i="6" s="1"/>
  <c r="AH157" i="6" s="1"/>
  <c r="P157" i="6" s="1"/>
  <c r="AG61" i="6"/>
  <c r="O61" i="6" s="1"/>
  <c r="AG155" i="6"/>
  <c r="O155" i="6" s="1"/>
  <c r="AI155" i="6" s="1"/>
  <c r="R155" i="6" s="1"/>
  <c r="T155" i="6" s="1"/>
  <c r="U155" i="6" s="1"/>
  <c r="AG184" i="6"/>
  <c r="AQ184" i="6" s="1"/>
  <c r="AU184" i="6" s="1"/>
  <c r="AG163" i="6"/>
  <c r="O163" i="6" s="1"/>
  <c r="AI163" i="6" s="1"/>
  <c r="R163" i="6" s="1"/>
  <c r="T163" i="6" s="1"/>
  <c r="U163" i="6" s="1"/>
  <c r="AG74" i="6"/>
  <c r="O74" i="6" s="1"/>
  <c r="AG169" i="6"/>
  <c r="O169" i="6" s="1"/>
  <c r="AI169" i="6" s="1"/>
  <c r="R169" i="6" s="1"/>
  <c r="T169" i="6" s="1"/>
  <c r="U169" i="6" s="1"/>
  <c r="AG167" i="6"/>
  <c r="O167" i="6" s="1"/>
  <c r="AG146" i="6"/>
  <c r="O146" i="6" s="1"/>
  <c r="AG178" i="6"/>
  <c r="O178" i="6" s="1"/>
  <c r="AI178" i="6" s="1"/>
  <c r="R178" i="6" s="1"/>
  <c r="T178" i="6" s="1"/>
  <c r="U178" i="6" s="1"/>
  <c r="AG140" i="6"/>
  <c r="O140" i="6" s="1"/>
  <c r="AG179" i="6"/>
  <c r="O179" i="6" s="1"/>
  <c r="AI179" i="6" s="1"/>
  <c r="R179" i="6" s="1"/>
  <c r="T179" i="6" s="1"/>
  <c r="U179" i="6" s="1"/>
  <c r="AG90" i="6"/>
  <c r="O90" i="6" s="1"/>
  <c r="AJ90" i="6" s="1"/>
  <c r="Q90" i="6" s="1"/>
  <c r="AG173" i="6"/>
  <c r="O173" i="6" s="1"/>
  <c r="AG203" i="6"/>
  <c r="O203" i="6" s="1"/>
  <c r="AH203" i="6" s="1"/>
  <c r="P203" i="6" s="1"/>
  <c r="Z90" i="2"/>
  <c r="AG172" i="6"/>
  <c r="O172" i="6" s="1"/>
  <c r="AI172" i="6" s="1"/>
  <c r="R172" i="6" s="1"/>
  <c r="T172" i="6" s="1"/>
  <c r="U172" i="6" s="1"/>
  <c r="AG145" i="6"/>
  <c r="O145" i="6" s="1"/>
  <c r="AG141" i="6"/>
  <c r="O141" i="6" s="1"/>
  <c r="AI141" i="6" s="1"/>
  <c r="R141" i="6" s="1"/>
  <c r="T141" i="6" s="1"/>
  <c r="U141" i="6" s="1"/>
  <c r="AG151" i="6"/>
  <c r="O151" i="6" s="1"/>
  <c r="AJ151" i="6" s="1"/>
  <c r="Q151" i="6" s="1"/>
  <c r="AG159" i="6"/>
  <c r="O159" i="6" s="1"/>
  <c r="AG144" i="6"/>
  <c r="O144" i="6" s="1"/>
  <c r="AG186" i="6"/>
  <c r="O186" i="6" s="1"/>
  <c r="AI186" i="6" s="1"/>
  <c r="R186" i="6" s="1"/>
  <c r="T186" i="6" s="1"/>
  <c r="U186" i="6" s="1"/>
  <c r="AG188" i="6"/>
  <c r="O188" i="6" s="1"/>
  <c r="AG27" i="6"/>
  <c r="O27" i="6" s="1"/>
  <c r="AI27" i="6" s="1"/>
  <c r="R27" i="6" s="1"/>
  <c r="T27" i="6" s="1"/>
  <c r="U27" i="6" s="1"/>
  <c r="AG209" i="6"/>
  <c r="O209" i="6" s="1"/>
  <c r="AJ209" i="6" s="1"/>
  <c r="Q209" i="6" s="1"/>
  <c r="AG166" i="6"/>
  <c r="O166" i="6" s="1"/>
  <c r="AG87" i="6"/>
  <c r="O87" i="6" s="1"/>
  <c r="Z78" i="2"/>
  <c r="AG192" i="6"/>
  <c r="O192" i="6" s="1"/>
  <c r="Z146" i="2"/>
  <c r="Z29" i="2"/>
  <c r="Z69" i="2"/>
  <c r="AG156" i="6"/>
  <c r="O156" i="6" s="1"/>
  <c r="AG191" i="6"/>
  <c r="O191" i="6" s="1"/>
  <c r="AH191" i="6" s="1"/>
  <c r="P191" i="6" s="1"/>
  <c r="AG49" i="6"/>
  <c r="AQ49" i="6" s="1"/>
  <c r="AU49" i="6" s="1"/>
  <c r="Y13" i="6"/>
  <c r="AG129" i="6"/>
  <c r="O129" i="6" s="1"/>
  <c r="AJ129" i="6" s="1"/>
  <c r="Q129" i="6" s="1"/>
  <c r="Z8" i="2"/>
  <c r="AG164" i="6"/>
  <c r="O164" i="6" s="1"/>
  <c r="AG180" i="6"/>
  <c r="O180" i="6" s="1"/>
  <c r="AG24" i="6"/>
  <c r="O24" i="6" s="1"/>
  <c r="AI24" i="6" s="1"/>
  <c r="R24" i="6" s="1"/>
  <c r="T24" i="6" s="1"/>
  <c r="U24" i="6" s="1"/>
  <c r="Z16" i="2"/>
  <c r="Z170" i="2"/>
  <c r="Z178" i="2"/>
  <c r="Z113" i="2"/>
  <c r="Z150" i="2"/>
  <c r="Z172" i="2"/>
  <c r="Z32" i="2"/>
  <c r="Z42" i="2"/>
  <c r="Z161" i="2"/>
  <c r="Z183" i="2"/>
  <c r="Z131" i="2"/>
  <c r="AG152" i="6"/>
  <c r="O152" i="6" s="1"/>
  <c r="O185" i="6"/>
  <c r="AI185" i="6" s="1"/>
  <c r="R185" i="6" s="1"/>
  <c r="T185" i="6" s="1"/>
  <c r="U185" i="6" s="1"/>
  <c r="AQ185" i="6"/>
  <c r="AU185" i="6" s="1"/>
  <c r="O181" i="6"/>
  <c r="AL181" i="6" s="1"/>
  <c r="S181" i="6" s="1"/>
  <c r="AQ181" i="6"/>
  <c r="AU181" i="6" s="1"/>
  <c r="O196" i="6"/>
  <c r="AJ196" i="6" s="1"/>
  <c r="Q196" i="6" s="1"/>
  <c r="AQ196" i="6"/>
  <c r="AU196" i="6" s="1"/>
  <c r="O195" i="6"/>
  <c r="AI195" i="6" s="1"/>
  <c r="R195" i="6" s="1"/>
  <c r="T195" i="6" s="1"/>
  <c r="U195" i="6" s="1"/>
  <c r="AQ195" i="6"/>
  <c r="AU195" i="6" s="1"/>
  <c r="O207" i="6"/>
  <c r="AL207" i="6" s="1"/>
  <c r="S207" i="6" s="1"/>
  <c r="AQ207" i="6"/>
  <c r="AU207" i="6" s="1"/>
  <c r="O183" i="6"/>
  <c r="AI183" i="6" s="1"/>
  <c r="R183" i="6" s="1"/>
  <c r="T183" i="6" s="1"/>
  <c r="U183" i="6" s="1"/>
  <c r="AQ183" i="6"/>
  <c r="AU183" i="6" s="1"/>
  <c r="O205" i="6"/>
  <c r="AJ205" i="6" s="1"/>
  <c r="Q205" i="6" s="1"/>
  <c r="AQ205" i="6"/>
  <c r="AU205" i="6" s="1"/>
  <c r="O193" i="6"/>
  <c r="AJ193" i="6" s="1"/>
  <c r="Q193" i="6" s="1"/>
  <c r="AQ193" i="6"/>
  <c r="AU193" i="6" s="1"/>
  <c r="O165" i="6"/>
  <c r="AI165" i="6" s="1"/>
  <c r="R165" i="6" s="1"/>
  <c r="T165" i="6" s="1"/>
  <c r="U165" i="6" s="1"/>
  <c r="AQ165" i="6"/>
  <c r="AU165" i="6" s="1"/>
  <c r="O160" i="6"/>
  <c r="AL160" i="6" s="1"/>
  <c r="S160" i="6" s="1"/>
  <c r="AQ160" i="6"/>
  <c r="AU160" i="6" s="1"/>
  <c r="O189" i="6"/>
  <c r="AI189" i="6" s="1"/>
  <c r="R189" i="6" s="1"/>
  <c r="T189" i="6" s="1"/>
  <c r="U189" i="6" s="1"/>
  <c r="AQ189" i="6"/>
  <c r="AU189" i="6" s="1"/>
  <c r="O154" i="6"/>
  <c r="AI154" i="6" s="1"/>
  <c r="R154" i="6" s="1"/>
  <c r="T154" i="6" s="1"/>
  <c r="U154" i="6" s="1"/>
  <c r="AQ154" i="6"/>
  <c r="AU154" i="6" s="1"/>
  <c r="O208" i="6"/>
  <c r="AJ208" i="6" s="1"/>
  <c r="Q208" i="6" s="1"/>
  <c r="AQ208" i="6"/>
  <c r="AU208" i="6" s="1"/>
  <c r="O174" i="6"/>
  <c r="AJ174" i="6" s="1"/>
  <c r="Q174" i="6" s="1"/>
  <c r="AQ174" i="6"/>
  <c r="AU174" i="6" s="1"/>
  <c r="O176" i="6"/>
  <c r="AJ176" i="6" s="1"/>
  <c r="Q176" i="6" s="1"/>
  <c r="AQ176" i="6"/>
  <c r="AU176" i="6" s="1"/>
  <c r="O182" i="6"/>
  <c r="AI182" i="6" s="1"/>
  <c r="R182" i="6" s="1"/>
  <c r="T182" i="6" s="1"/>
  <c r="U182" i="6" s="1"/>
  <c r="AQ182" i="6"/>
  <c r="AU182" i="6" s="1"/>
  <c r="O194" i="6"/>
  <c r="AI194" i="6" s="1"/>
  <c r="R194" i="6" s="1"/>
  <c r="T194" i="6" s="1"/>
  <c r="U194" i="6" s="1"/>
  <c r="AQ194" i="6"/>
  <c r="AU194" i="6" s="1"/>
  <c r="O197" i="6"/>
  <c r="AI197" i="6" s="1"/>
  <c r="R197" i="6" s="1"/>
  <c r="T197" i="6" s="1"/>
  <c r="U197" i="6" s="1"/>
  <c r="AQ197" i="6"/>
  <c r="AU197" i="6" s="1"/>
  <c r="O198" i="6"/>
  <c r="AI198" i="6" s="1"/>
  <c r="R198" i="6" s="1"/>
  <c r="T198" i="6" s="1"/>
  <c r="U198" i="6" s="1"/>
  <c r="AQ198" i="6"/>
  <c r="AU198" i="6" s="1"/>
  <c r="O201" i="6"/>
  <c r="AH201" i="6" s="1"/>
  <c r="P201" i="6" s="1"/>
  <c r="AQ201" i="6"/>
  <c r="AU201" i="6" s="1"/>
  <c r="O150" i="6"/>
  <c r="AI150" i="6" s="1"/>
  <c r="R150" i="6" s="1"/>
  <c r="T150" i="6" s="1"/>
  <c r="U150" i="6" s="1"/>
  <c r="AQ150" i="6"/>
  <c r="AU150" i="6" s="1"/>
  <c r="O187" i="6"/>
  <c r="AI187" i="6" s="1"/>
  <c r="R187" i="6" s="1"/>
  <c r="T187" i="6" s="1"/>
  <c r="U187" i="6" s="1"/>
  <c r="AQ187" i="6"/>
  <c r="AU187" i="6" s="1"/>
  <c r="O168" i="6"/>
  <c r="AI168" i="6" s="1"/>
  <c r="R168" i="6" s="1"/>
  <c r="T168" i="6" s="1"/>
  <c r="U168" i="6" s="1"/>
  <c r="AQ168" i="6"/>
  <c r="AU168" i="6" s="1"/>
  <c r="O177" i="6"/>
  <c r="AL177" i="6" s="1"/>
  <c r="S177" i="6" s="1"/>
  <c r="AQ177" i="6"/>
  <c r="AU177" i="6" s="1"/>
  <c r="O44" i="6"/>
  <c r="AI44" i="6" s="1"/>
  <c r="R44" i="6" s="1"/>
  <c r="T44" i="6" s="1"/>
  <c r="U44" i="6" s="1"/>
  <c r="AQ44" i="6"/>
  <c r="AU44" i="6" s="1"/>
  <c r="O153" i="6"/>
  <c r="AH153" i="6" s="1"/>
  <c r="P153" i="6" s="1"/>
  <c r="AQ153" i="6"/>
  <c r="AU153" i="6" s="1"/>
  <c r="O211" i="6"/>
  <c r="AI211" i="6" s="1"/>
  <c r="R211" i="6" s="1"/>
  <c r="T211" i="6" s="1"/>
  <c r="U211" i="6" s="1"/>
  <c r="AQ211" i="6"/>
  <c r="AU211" i="6" s="1"/>
  <c r="O82" i="6"/>
  <c r="AJ82" i="6" s="1"/>
  <c r="Q82" i="6" s="1"/>
  <c r="AQ82" i="6"/>
  <c r="AU82" i="6" s="1"/>
  <c r="O200" i="6"/>
  <c r="AJ200" i="6" s="1"/>
  <c r="Q200" i="6" s="1"/>
  <c r="AQ200" i="6"/>
  <c r="AU200" i="6" s="1"/>
  <c r="O210" i="6"/>
  <c r="AL210" i="6" s="1"/>
  <c r="S210" i="6" s="1"/>
  <c r="AQ210" i="6"/>
  <c r="AU210" i="6" s="1"/>
  <c r="O204" i="6"/>
  <c r="AL204" i="6" s="1"/>
  <c r="S204" i="6" s="1"/>
  <c r="AQ204" i="6"/>
  <c r="AU204" i="6" s="1"/>
  <c r="O206" i="6"/>
  <c r="AH206" i="6" s="1"/>
  <c r="P206" i="6" s="1"/>
  <c r="AQ206" i="6"/>
  <c r="AU206" i="6" s="1"/>
  <c r="O170" i="6"/>
  <c r="AI170" i="6" s="1"/>
  <c r="R170" i="6" s="1"/>
  <c r="T170" i="6" s="1"/>
  <c r="U170" i="6" s="1"/>
  <c r="AQ170" i="6"/>
  <c r="AU170" i="6" s="1"/>
  <c r="Z13" i="2"/>
  <c r="Y17" i="6"/>
  <c r="Z12" i="2"/>
  <c r="Y16" i="6"/>
  <c r="Z10" i="2"/>
  <c r="Y14" i="6"/>
  <c r="Z107" i="2"/>
  <c r="Z99" i="2"/>
  <c r="AG109" i="6"/>
  <c r="Q4" i="5"/>
  <c r="Z14" i="2" l="1"/>
  <c r="O51" i="6"/>
  <c r="AL51" i="6" s="1"/>
  <c r="S51" i="6" s="1"/>
  <c r="Y18" i="6"/>
  <c r="AQ147" i="6"/>
  <c r="AU147" i="6" s="1"/>
  <c r="AQ171" i="6"/>
  <c r="AU171" i="6" s="1"/>
  <c r="AQ139" i="6"/>
  <c r="AU139" i="6" s="1"/>
  <c r="AQ141" i="6"/>
  <c r="AU141" i="6" s="1"/>
  <c r="AQ188" i="6"/>
  <c r="AU188" i="6" s="1"/>
  <c r="AQ199" i="6"/>
  <c r="AU199" i="6" s="1"/>
  <c r="AQ144" i="6"/>
  <c r="AU144" i="6" s="1"/>
  <c r="AQ175" i="6"/>
  <c r="AU175" i="6" s="1"/>
  <c r="AQ149" i="6"/>
  <c r="AU149" i="6" s="1"/>
  <c r="AQ74" i="6"/>
  <c r="AU74" i="6" s="1"/>
  <c r="AQ62" i="6"/>
  <c r="AU62" i="6" s="1"/>
  <c r="AQ179" i="6"/>
  <c r="AU179" i="6" s="1"/>
  <c r="AQ190" i="6"/>
  <c r="AU190" i="6" s="1"/>
  <c r="Z11" i="2"/>
  <c r="Y15" i="6"/>
  <c r="AQ142" i="6"/>
  <c r="AU142" i="6" s="1"/>
  <c r="Q15" i="5"/>
  <c r="AA15" i="5" s="1"/>
  <c r="AQ145" i="6"/>
  <c r="AU145" i="6" s="1"/>
  <c r="AQ138" i="6"/>
  <c r="AU138" i="6" s="1"/>
  <c r="AQ156" i="6"/>
  <c r="AU156" i="6" s="1"/>
  <c r="AQ148" i="6"/>
  <c r="AU148" i="6" s="1"/>
  <c r="AQ203" i="6"/>
  <c r="AU203" i="6" s="1"/>
  <c r="AQ158" i="6"/>
  <c r="AU158" i="6" s="1"/>
  <c r="AQ143" i="6"/>
  <c r="AU143" i="6" s="1"/>
  <c r="AQ162" i="6"/>
  <c r="AU162" i="6" s="1"/>
  <c r="AQ157" i="6"/>
  <c r="AU157" i="6" s="1"/>
  <c r="AQ166" i="6"/>
  <c r="AU166" i="6" s="1"/>
  <c r="O161" i="6"/>
  <c r="AI161" i="6" s="1"/>
  <c r="R161" i="6" s="1"/>
  <c r="T161" i="6" s="1"/>
  <c r="U161" i="6" s="1"/>
  <c r="AQ180" i="6"/>
  <c r="AU180" i="6" s="1"/>
  <c r="AQ164" i="6"/>
  <c r="AU164" i="6" s="1"/>
  <c r="AQ146" i="6"/>
  <c r="AU146" i="6" s="1"/>
  <c r="AQ186" i="6"/>
  <c r="AU186" i="6" s="1"/>
  <c r="AQ90" i="6"/>
  <c r="AU90" i="6" s="1"/>
  <c r="AQ209" i="6"/>
  <c r="AU209" i="6" s="1"/>
  <c r="AQ155" i="6"/>
  <c r="AU155" i="6" s="1"/>
  <c r="AQ192" i="6"/>
  <c r="AU192" i="6" s="1"/>
  <c r="AL139" i="6"/>
  <c r="S139" i="6" s="1"/>
  <c r="AI192" i="6"/>
  <c r="R192" i="6" s="1"/>
  <c r="T192" i="6" s="1"/>
  <c r="U192" i="6" s="1"/>
  <c r="AH192" i="6"/>
  <c r="P192" i="6" s="1"/>
  <c r="AL192" i="6"/>
  <c r="S192" i="6" s="1"/>
  <c r="O184" i="6"/>
  <c r="AI184" i="6" s="1"/>
  <c r="R184" i="6" s="1"/>
  <c r="T184" i="6" s="1"/>
  <c r="U184" i="6" s="1"/>
  <c r="AL203" i="6"/>
  <c r="S203" i="6" s="1"/>
  <c r="O31" i="6"/>
  <c r="AI31" i="6" s="1"/>
  <c r="R31" i="6" s="1"/>
  <c r="T31" i="6" s="1"/>
  <c r="U31" i="6" s="1"/>
  <c r="AI175" i="6"/>
  <c r="R175" i="6" s="1"/>
  <c r="T175" i="6" s="1"/>
  <c r="U175" i="6" s="1"/>
  <c r="AQ191" i="6"/>
  <c r="AU191" i="6" s="1"/>
  <c r="AQ169" i="6"/>
  <c r="AU169" i="6" s="1"/>
  <c r="AQ151" i="6"/>
  <c r="AU151" i="6" s="1"/>
  <c r="AQ178" i="6"/>
  <c r="AU178" i="6" s="1"/>
  <c r="AQ202" i="6"/>
  <c r="AU202" i="6" s="1"/>
  <c r="AQ152" i="6"/>
  <c r="AU152" i="6" s="1"/>
  <c r="AQ27" i="6"/>
  <c r="AU27" i="6" s="1"/>
  <c r="AI173" i="6"/>
  <c r="R173" i="6" s="1"/>
  <c r="T173" i="6" s="1"/>
  <c r="U173" i="6" s="1"/>
  <c r="AJ173" i="6"/>
  <c r="Q173" i="6" s="1"/>
  <c r="AH173" i="6"/>
  <c r="P173" i="6" s="1"/>
  <c r="AJ182" i="6"/>
  <c r="Q182" i="6" s="1"/>
  <c r="AQ129" i="6"/>
  <c r="AU129" i="6" s="1"/>
  <c r="AQ163" i="6"/>
  <c r="AU163" i="6" s="1"/>
  <c r="AQ172" i="6"/>
  <c r="AU172" i="6" s="1"/>
  <c r="AQ167" i="6"/>
  <c r="AU167" i="6" s="1"/>
  <c r="AH182" i="6"/>
  <c r="P182" i="6" s="1"/>
  <c r="AQ173" i="6"/>
  <c r="AU173" i="6" s="1"/>
  <c r="AQ140" i="6"/>
  <c r="AU140" i="6" s="1"/>
  <c r="AQ159" i="6"/>
  <c r="AU159" i="6" s="1"/>
  <c r="AQ24" i="6"/>
  <c r="AU24" i="6" s="1"/>
  <c r="AH148" i="6"/>
  <c r="P148" i="6" s="1"/>
  <c r="AH190" i="6"/>
  <c r="P190" i="6" s="1"/>
  <c r="AL182" i="6"/>
  <c r="S182" i="6" s="1"/>
  <c r="AJ201" i="6"/>
  <c r="Q201" i="6" s="1"/>
  <c r="AQ87" i="6"/>
  <c r="AU87" i="6" s="1"/>
  <c r="AQ61" i="6"/>
  <c r="AU61" i="6" s="1"/>
  <c r="AI140" i="6"/>
  <c r="R140" i="6" s="1"/>
  <c r="T140" i="6" s="1"/>
  <c r="U140" i="6" s="1"/>
  <c r="AH140" i="6"/>
  <c r="P140" i="6" s="1"/>
  <c r="AI167" i="6"/>
  <c r="R167" i="6" s="1"/>
  <c r="T167" i="6" s="1"/>
  <c r="U167" i="6" s="1"/>
  <c r="AJ167" i="6"/>
  <c r="Q167" i="6" s="1"/>
  <c r="AI61" i="6"/>
  <c r="R61" i="6" s="1"/>
  <c r="T61" i="6" s="1"/>
  <c r="U61" i="6" s="1"/>
  <c r="AJ61" i="6"/>
  <c r="Q61" i="6" s="1"/>
  <c r="AJ146" i="6"/>
  <c r="Q146" i="6" s="1"/>
  <c r="AL146" i="6"/>
  <c r="S146" i="6" s="1"/>
  <c r="AI74" i="6"/>
  <c r="R74" i="6" s="1"/>
  <c r="T74" i="6" s="1"/>
  <c r="U74" i="6" s="1"/>
  <c r="AL74" i="6"/>
  <c r="S74" i="6" s="1"/>
  <c r="AI190" i="6"/>
  <c r="R190" i="6" s="1"/>
  <c r="T190" i="6" s="1"/>
  <c r="U190" i="6" s="1"/>
  <c r="AH175" i="6"/>
  <c r="P175" i="6" s="1"/>
  <c r="AH183" i="6"/>
  <c r="P183" i="6" s="1"/>
  <c r="AH158" i="6"/>
  <c r="P158" i="6" s="1"/>
  <c r="AH142" i="6"/>
  <c r="P142" i="6" s="1"/>
  <c r="AL175" i="6"/>
  <c r="S175" i="6" s="1"/>
  <c r="AH185" i="6"/>
  <c r="P185" i="6" s="1"/>
  <c r="AL62" i="6"/>
  <c r="S62" i="6" s="1"/>
  <c r="AL170" i="6"/>
  <c r="S170" i="6" s="1"/>
  <c r="AI202" i="6"/>
  <c r="R202" i="6" s="1"/>
  <c r="T202" i="6" s="1"/>
  <c r="U202" i="6" s="1"/>
  <c r="AL163" i="6"/>
  <c r="S163" i="6" s="1"/>
  <c r="AI200" i="6"/>
  <c r="R200" i="6" s="1"/>
  <c r="T200" i="6" s="1"/>
  <c r="U200" i="6" s="1"/>
  <c r="AJ140" i="6"/>
  <c r="Q140" i="6" s="1"/>
  <c r="AL180" i="6"/>
  <c r="S180" i="6" s="1"/>
  <c r="AJ180" i="6"/>
  <c r="Q180" i="6" s="1"/>
  <c r="AH180" i="6"/>
  <c r="P180" i="6" s="1"/>
  <c r="AI180" i="6"/>
  <c r="R180" i="6" s="1"/>
  <c r="T180" i="6" s="1"/>
  <c r="U180" i="6" s="1"/>
  <c r="AI144" i="6"/>
  <c r="R144" i="6" s="1"/>
  <c r="T144" i="6" s="1"/>
  <c r="U144" i="6" s="1"/>
  <c r="AL144" i="6"/>
  <c r="S144" i="6" s="1"/>
  <c r="AI145" i="6"/>
  <c r="R145" i="6" s="1"/>
  <c r="T145" i="6" s="1"/>
  <c r="U145" i="6" s="1"/>
  <c r="AH145" i="6"/>
  <c r="P145" i="6" s="1"/>
  <c r="AJ165" i="6"/>
  <c r="Q165" i="6" s="1"/>
  <c r="AH171" i="6"/>
  <c r="P171" i="6" s="1"/>
  <c r="AJ210" i="6"/>
  <c r="Q210" i="6" s="1"/>
  <c r="AI181" i="6"/>
  <c r="R181" i="6" s="1"/>
  <c r="T181" i="6" s="1"/>
  <c r="U181" i="6" s="1"/>
  <c r="AJ44" i="6"/>
  <c r="Q44" i="6" s="1"/>
  <c r="AJ190" i="6"/>
  <c r="Q190" i="6" s="1"/>
  <c r="AL183" i="6"/>
  <c r="S183" i="6" s="1"/>
  <c r="AH196" i="6"/>
  <c r="P196" i="6" s="1"/>
  <c r="AH62" i="6"/>
  <c r="P62" i="6" s="1"/>
  <c r="AJ183" i="6"/>
  <c r="Q183" i="6" s="1"/>
  <c r="AI129" i="6"/>
  <c r="R129" i="6" s="1"/>
  <c r="T129" i="6" s="1"/>
  <c r="U129" i="6" s="1"/>
  <c r="AI209" i="6"/>
  <c r="R209" i="6" s="1"/>
  <c r="T209" i="6" s="1"/>
  <c r="U209" i="6" s="1"/>
  <c r="AJ192" i="6"/>
  <c r="Q192" i="6" s="1"/>
  <c r="AH181" i="6"/>
  <c r="P181" i="6" s="1"/>
  <c r="AJ188" i="6"/>
  <c r="Q188" i="6" s="1"/>
  <c r="AI188" i="6"/>
  <c r="R188" i="6" s="1"/>
  <c r="T188" i="6" s="1"/>
  <c r="U188" i="6" s="1"/>
  <c r="AL188" i="6"/>
  <c r="S188" i="6" s="1"/>
  <c r="AH188" i="6"/>
  <c r="P188" i="6" s="1"/>
  <c r="AI87" i="6"/>
  <c r="R87" i="6" s="1"/>
  <c r="T87" i="6" s="1"/>
  <c r="U87" i="6" s="1"/>
  <c r="AH87" i="6"/>
  <c r="P87" i="6" s="1"/>
  <c r="AL87" i="6"/>
  <c r="S87" i="6" s="1"/>
  <c r="AJ87" i="6"/>
  <c r="Q87" i="6" s="1"/>
  <c r="AI159" i="6"/>
  <c r="R159" i="6" s="1"/>
  <c r="T159" i="6" s="1"/>
  <c r="U159" i="6" s="1"/>
  <c r="AJ159" i="6"/>
  <c r="Q159" i="6" s="1"/>
  <c r="AL173" i="6"/>
  <c r="S173" i="6" s="1"/>
  <c r="AH151" i="6"/>
  <c r="P151" i="6" s="1"/>
  <c r="AI82" i="6"/>
  <c r="R82" i="6" s="1"/>
  <c r="T82" i="6" s="1"/>
  <c r="U82" i="6" s="1"/>
  <c r="AL174" i="6"/>
  <c r="S174" i="6" s="1"/>
  <c r="AJ177" i="6"/>
  <c r="Q177" i="6" s="1"/>
  <c r="AJ185" i="6"/>
  <c r="Q185" i="6" s="1"/>
  <c r="AH187" i="6"/>
  <c r="P187" i="6" s="1"/>
  <c r="AJ145" i="6"/>
  <c r="Q145" i="6" s="1"/>
  <c r="AL140" i="6"/>
  <c r="S140" i="6" s="1"/>
  <c r="AI160" i="6"/>
  <c r="R160" i="6" s="1"/>
  <c r="T160" i="6" s="1"/>
  <c r="U160" i="6" s="1"/>
  <c r="AJ187" i="6"/>
  <c r="Q187" i="6" s="1"/>
  <c r="AL145" i="6"/>
  <c r="S145" i="6" s="1"/>
  <c r="AL154" i="6"/>
  <c r="S154" i="6" s="1"/>
  <c r="AL179" i="6"/>
  <c r="S179" i="6" s="1"/>
  <c r="AL82" i="6"/>
  <c r="S82" i="6" s="1"/>
  <c r="AJ211" i="6"/>
  <c r="Q211" i="6" s="1"/>
  <c r="O49" i="6"/>
  <c r="AI49" i="6" s="1"/>
  <c r="R49" i="6" s="1"/>
  <c r="T49" i="6" s="1"/>
  <c r="U49" i="6" s="1"/>
  <c r="AL187" i="6"/>
  <c r="S187" i="6" s="1"/>
  <c r="AJ179" i="6"/>
  <c r="Q179" i="6" s="1"/>
  <c r="AL149" i="6"/>
  <c r="S149" i="6" s="1"/>
  <c r="AI151" i="6"/>
  <c r="R151" i="6" s="1"/>
  <c r="T151" i="6" s="1"/>
  <c r="U151" i="6" s="1"/>
  <c r="AL151" i="6"/>
  <c r="S151" i="6" s="1"/>
  <c r="AH174" i="6"/>
  <c r="P174" i="6" s="1"/>
  <c r="AH149" i="6"/>
  <c r="P149" i="6" s="1"/>
  <c r="AL185" i="6"/>
  <c r="S185" i="6" s="1"/>
  <c r="AI152" i="6"/>
  <c r="R152" i="6" s="1"/>
  <c r="T152" i="6" s="1"/>
  <c r="U152" i="6" s="1"/>
  <c r="AJ152" i="6"/>
  <c r="Q152" i="6" s="1"/>
  <c r="AI166" i="6"/>
  <c r="R166" i="6" s="1"/>
  <c r="T166" i="6" s="1"/>
  <c r="U166" i="6" s="1"/>
  <c r="AJ166" i="6"/>
  <c r="Q166" i="6" s="1"/>
  <c r="AH166" i="6"/>
  <c r="P166" i="6" s="1"/>
  <c r="AL166" i="6"/>
  <c r="S166" i="6" s="1"/>
  <c r="AI164" i="6"/>
  <c r="R164" i="6" s="1"/>
  <c r="T164" i="6" s="1"/>
  <c r="U164" i="6" s="1"/>
  <c r="AJ164" i="6"/>
  <c r="Q164" i="6" s="1"/>
  <c r="AL164" i="6"/>
  <c r="S164" i="6" s="1"/>
  <c r="AI156" i="6"/>
  <c r="R156" i="6" s="1"/>
  <c r="T156" i="6" s="1"/>
  <c r="U156" i="6" s="1"/>
  <c r="AH156" i="6"/>
  <c r="P156" i="6" s="1"/>
  <c r="AL209" i="6"/>
  <c r="S209" i="6" s="1"/>
  <c r="AL199" i="6"/>
  <c r="S199" i="6" s="1"/>
  <c r="AL138" i="6"/>
  <c r="S138" i="6" s="1"/>
  <c r="AL171" i="6"/>
  <c r="S171" i="6" s="1"/>
  <c r="AJ162" i="6"/>
  <c r="Q162" i="6" s="1"/>
  <c r="AH168" i="6"/>
  <c r="P168" i="6" s="1"/>
  <c r="AJ171" i="6"/>
  <c r="Q171" i="6" s="1"/>
  <c r="AL44" i="6"/>
  <c r="S44" i="6" s="1"/>
  <c r="AH209" i="6"/>
  <c r="P209" i="6" s="1"/>
  <c r="AH199" i="6"/>
  <c r="P199" i="6" s="1"/>
  <c r="AH138" i="6"/>
  <c r="P138" i="6" s="1"/>
  <c r="AL129" i="6"/>
  <c r="S129" i="6" s="1"/>
  <c r="AL162" i="6"/>
  <c r="S162" i="6" s="1"/>
  <c r="AJ168" i="6"/>
  <c r="Q168" i="6" s="1"/>
  <c r="AJ150" i="6"/>
  <c r="Q150" i="6" s="1"/>
  <c r="AL178" i="6"/>
  <c r="S178" i="6" s="1"/>
  <c r="AJ138" i="6"/>
  <c r="Q138" i="6" s="1"/>
  <c r="AJ163" i="6"/>
  <c r="Q163" i="6" s="1"/>
  <c r="AL169" i="6"/>
  <c r="S169" i="6" s="1"/>
  <c r="AJ199" i="6"/>
  <c r="Q199" i="6" s="1"/>
  <c r="AH129" i="6"/>
  <c r="P129" i="6" s="1"/>
  <c r="AH162" i="6"/>
  <c r="P162" i="6" s="1"/>
  <c r="AL168" i="6"/>
  <c r="S168" i="6" s="1"/>
  <c r="AL150" i="6"/>
  <c r="S150" i="6" s="1"/>
  <c r="AH178" i="6"/>
  <c r="P178" i="6" s="1"/>
  <c r="AL189" i="6"/>
  <c r="S189" i="6" s="1"/>
  <c r="AH24" i="6"/>
  <c r="P24" i="6" s="1"/>
  <c r="AJ169" i="6"/>
  <c r="Q169" i="6" s="1"/>
  <c r="AH169" i="6"/>
  <c r="P169" i="6" s="1"/>
  <c r="AI90" i="6"/>
  <c r="R90" i="6" s="1"/>
  <c r="T90" i="6" s="1"/>
  <c r="U90" i="6" s="1"/>
  <c r="AJ155" i="6"/>
  <c r="Q155" i="6" s="1"/>
  <c r="AL90" i="6"/>
  <c r="S90" i="6" s="1"/>
  <c r="AJ186" i="6"/>
  <c r="Q186" i="6" s="1"/>
  <c r="AH150" i="6"/>
  <c r="P150" i="6" s="1"/>
  <c r="AJ178" i="6"/>
  <c r="Q178" i="6" s="1"/>
  <c r="AL194" i="6"/>
  <c r="S194" i="6" s="1"/>
  <c r="AJ189" i="6"/>
  <c r="Q189" i="6" s="1"/>
  <c r="AH155" i="6"/>
  <c r="P155" i="6" s="1"/>
  <c r="AH90" i="6"/>
  <c r="P90" i="6" s="1"/>
  <c r="AL186" i="6"/>
  <c r="S186" i="6" s="1"/>
  <c r="AL61" i="6"/>
  <c r="S61" i="6" s="1"/>
  <c r="AJ139" i="6"/>
  <c r="Q139" i="6" s="1"/>
  <c r="AH194" i="6"/>
  <c r="P194" i="6" s="1"/>
  <c r="AH189" i="6"/>
  <c r="P189" i="6" s="1"/>
  <c r="AL165" i="6"/>
  <c r="S165" i="6" s="1"/>
  <c r="AH165" i="6"/>
  <c r="P165" i="6" s="1"/>
  <c r="AL155" i="6"/>
  <c r="S155" i="6" s="1"/>
  <c r="AH186" i="6"/>
  <c r="P186" i="6" s="1"/>
  <c r="AH61" i="6"/>
  <c r="P61" i="6" s="1"/>
  <c r="AH163" i="6"/>
  <c r="P163" i="6" s="1"/>
  <c r="AH139" i="6"/>
  <c r="P139" i="6" s="1"/>
  <c r="AJ194" i="6"/>
  <c r="Q194" i="6" s="1"/>
  <c r="AH200" i="6"/>
  <c r="P200" i="6" s="1"/>
  <c r="AJ74" i="6"/>
  <c r="Q74" i="6" s="1"/>
  <c r="AH143" i="6"/>
  <c r="P143" i="6" s="1"/>
  <c r="AH74" i="6"/>
  <c r="P74" i="6" s="1"/>
  <c r="AL24" i="6"/>
  <c r="S24" i="6" s="1"/>
  <c r="AJ143" i="6"/>
  <c r="Q143" i="6" s="1"/>
  <c r="AJ24" i="6"/>
  <c r="Q24" i="6" s="1"/>
  <c r="AH147" i="6"/>
  <c r="P147" i="6" s="1"/>
  <c r="AL141" i="6"/>
  <c r="S141" i="6" s="1"/>
  <c r="AL172" i="6"/>
  <c r="S172" i="6" s="1"/>
  <c r="AL143" i="6"/>
  <c r="S143" i="6" s="1"/>
  <c r="AL147" i="6"/>
  <c r="S147" i="6" s="1"/>
  <c r="AH141" i="6"/>
  <c r="P141" i="6" s="1"/>
  <c r="AH172" i="6"/>
  <c r="P172" i="6" s="1"/>
  <c r="AH202" i="6"/>
  <c r="P202" i="6" s="1"/>
  <c r="AI207" i="6"/>
  <c r="R207" i="6" s="1"/>
  <c r="T207" i="6" s="1"/>
  <c r="U207" i="6" s="1"/>
  <c r="AH207" i="6"/>
  <c r="P207" i="6" s="1"/>
  <c r="AJ141" i="6"/>
  <c r="Q141" i="6" s="1"/>
  <c r="AJ172" i="6"/>
  <c r="Q172" i="6" s="1"/>
  <c r="AL202" i="6"/>
  <c r="S202" i="6" s="1"/>
  <c r="AJ207" i="6"/>
  <c r="Q207" i="6" s="1"/>
  <c r="AJ147" i="6"/>
  <c r="Q147" i="6" s="1"/>
  <c r="AH164" i="6"/>
  <c r="P164" i="6" s="1"/>
  <c r="AL191" i="6"/>
  <c r="S191" i="6" s="1"/>
  <c r="AI205" i="6"/>
  <c r="R205" i="6" s="1"/>
  <c r="T205" i="6" s="1"/>
  <c r="U205" i="6" s="1"/>
  <c r="AH210" i="6"/>
  <c r="P210" i="6" s="1"/>
  <c r="AJ62" i="6"/>
  <c r="Q62" i="6" s="1"/>
  <c r="AH179" i="6"/>
  <c r="P179" i="6" s="1"/>
  <c r="AI148" i="6"/>
  <c r="R148" i="6" s="1"/>
  <c r="T148" i="6" s="1"/>
  <c r="U148" i="6" s="1"/>
  <c r="AL142" i="6"/>
  <c r="S142" i="6" s="1"/>
  <c r="AH176" i="6"/>
  <c r="P176" i="6" s="1"/>
  <c r="AI157" i="6"/>
  <c r="R157" i="6" s="1"/>
  <c r="T157" i="6" s="1"/>
  <c r="U157" i="6" s="1"/>
  <c r="AJ149" i="6"/>
  <c r="Q149" i="6" s="1"/>
  <c r="AI201" i="6"/>
  <c r="R201" i="6" s="1"/>
  <c r="T201" i="6" s="1"/>
  <c r="U201" i="6" s="1"/>
  <c r="AJ153" i="6"/>
  <c r="Q153" i="6" s="1"/>
  <c r="AH167" i="6"/>
  <c r="P167" i="6" s="1"/>
  <c r="AJ148" i="6"/>
  <c r="Q148" i="6" s="1"/>
  <c r="AJ142" i="6"/>
  <c r="Q142" i="6" s="1"/>
  <c r="AL176" i="6"/>
  <c r="S176" i="6" s="1"/>
  <c r="AL152" i="6"/>
  <c r="S152" i="6" s="1"/>
  <c r="AL197" i="6"/>
  <c r="S197" i="6" s="1"/>
  <c r="AH205" i="6"/>
  <c r="P205" i="6" s="1"/>
  <c r="AI153" i="6"/>
  <c r="R153" i="6" s="1"/>
  <c r="T153" i="6" s="1"/>
  <c r="U153" i="6" s="1"/>
  <c r="AH170" i="6"/>
  <c r="P170" i="6" s="1"/>
  <c r="AI176" i="6"/>
  <c r="R176" i="6" s="1"/>
  <c r="T176" i="6" s="1"/>
  <c r="U176" i="6" s="1"/>
  <c r="AL167" i="6"/>
  <c r="S167" i="6" s="1"/>
  <c r="AH152" i="6"/>
  <c r="P152" i="6" s="1"/>
  <c r="AH197" i="6"/>
  <c r="P197" i="6" s="1"/>
  <c r="AL205" i="6"/>
  <c r="S205" i="6" s="1"/>
  <c r="AL201" i="6"/>
  <c r="S201" i="6" s="1"/>
  <c r="AJ181" i="6"/>
  <c r="Q181" i="6" s="1"/>
  <c r="AL208" i="6"/>
  <c r="S208" i="6" s="1"/>
  <c r="AJ197" i="6"/>
  <c r="Q197" i="6" s="1"/>
  <c r="AL153" i="6"/>
  <c r="S153" i="6" s="1"/>
  <c r="AH208" i="6"/>
  <c r="P208" i="6" s="1"/>
  <c r="AJ170" i="6"/>
  <c r="Q170" i="6" s="1"/>
  <c r="AJ191" i="6"/>
  <c r="Q191" i="6" s="1"/>
  <c r="AL157" i="6"/>
  <c r="S157" i="6" s="1"/>
  <c r="AI210" i="6"/>
  <c r="R210" i="6" s="1"/>
  <c r="T210" i="6" s="1"/>
  <c r="U210" i="6" s="1"/>
  <c r="AI208" i="6"/>
  <c r="R208" i="6" s="1"/>
  <c r="T208" i="6" s="1"/>
  <c r="U208" i="6" s="1"/>
  <c r="AI193" i="6"/>
  <c r="R193" i="6" s="1"/>
  <c r="T193" i="6" s="1"/>
  <c r="U193" i="6" s="1"/>
  <c r="AJ204" i="6"/>
  <c r="Q204" i="6" s="1"/>
  <c r="AL193" i="6"/>
  <c r="S193" i="6" s="1"/>
  <c r="AJ203" i="6"/>
  <c r="Q203" i="6" s="1"/>
  <c r="AL158" i="6"/>
  <c r="S158" i="6" s="1"/>
  <c r="AI174" i="6"/>
  <c r="R174" i="6" s="1"/>
  <c r="T174" i="6" s="1"/>
  <c r="U174" i="6" s="1"/>
  <c r="AH144" i="6"/>
  <c r="P144" i="6" s="1"/>
  <c r="AH154" i="6"/>
  <c r="P154" i="6" s="1"/>
  <c r="AH82" i="6"/>
  <c r="P82" i="6" s="1"/>
  <c r="AI204" i="6"/>
  <c r="R204" i="6" s="1"/>
  <c r="T204" i="6" s="1"/>
  <c r="U204" i="6" s="1"/>
  <c r="AI177" i="6"/>
  <c r="R177" i="6" s="1"/>
  <c r="T177" i="6" s="1"/>
  <c r="U177" i="6" s="1"/>
  <c r="AJ206" i="6"/>
  <c r="Q206" i="6" s="1"/>
  <c r="AI203" i="6"/>
  <c r="R203" i="6" s="1"/>
  <c r="T203" i="6" s="1"/>
  <c r="U203" i="6" s="1"/>
  <c r="AL27" i="6"/>
  <c r="S27" i="6" s="1"/>
  <c r="AJ158" i="6"/>
  <c r="Q158" i="6" s="1"/>
  <c r="AH146" i="6"/>
  <c r="P146" i="6" s="1"/>
  <c r="AJ144" i="6"/>
  <c r="Q144" i="6" s="1"/>
  <c r="AJ154" i="6"/>
  <c r="Q154" i="6" s="1"/>
  <c r="AH198" i="6"/>
  <c r="P198" i="6" s="1"/>
  <c r="AL196" i="6"/>
  <c r="S196" i="6" s="1"/>
  <c r="AH27" i="6"/>
  <c r="P27" i="6" s="1"/>
  <c r="AI146" i="6"/>
  <c r="R146" i="6" s="1"/>
  <c r="T146" i="6" s="1"/>
  <c r="U146" i="6" s="1"/>
  <c r="AI196" i="6"/>
  <c r="R196" i="6" s="1"/>
  <c r="T196" i="6" s="1"/>
  <c r="U196" i="6" s="1"/>
  <c r="AH195" i="6"/>
  <c r="P195" i="6" s="1"/>
  <c r="AL198" i="6"/>
  <c r="S198" i="6" s="1"/>
  <c r="AJ160" i="6"/>
  <c r="Q160" i="6" s="1"/>
  <c r="AJ27" i="6"/>
  <c r="Q27" i="6" s="1"/>
  <c r="AL195" i="6"/>
  <c r="S195" i="6" s="1"/>
  <c r="AJ198" i="6"/>
  <c r="Q198" i="6" s="1"/>
  <c r="AL211" i="6"/>
  <c r="S211" i="6" s="1"/>
  <c r="AH177" i="6"/>
  <c r="P177" i="6" s="1"/>
  <c r="AJ156" i="6"/>
  <c r="Q156" i="6" s="1"/>
  <c r="AH159" i="6"/>
  <c r="P159" i="6" s="1"/>
  <c r="AJ195" i="6"/>
  <c r="Q195" i="6" s="1"/>
  <c r="AI206" i="6"/>
  <c r="R206" i="6" s="1"/>
  <c r="T206" i="6" s="1"/>
  <c r="U206" i="6" s="1"/>
  <c r="AH193" i="6"/>
  <c r="P193" i="6" s="1"/>
  <c r="AH160" i="6"/>
  <c r="P160" i="6" s="1"/>
  <c r="AL156" i="6"/>
  <c r="S156" i="6" s="1"/>
  <c r="AL159" i="6"/>
  <c r="S159" i="6" s="1"/>
  <c r="AH204" i="6"/>
  <c r="P204" i="6" s="1"/>
  <c r="AL206" i="6"/>
  <c r="S206" i="6" s="1"/>
  <c r="O109" i="6"/>
  <c r="AI109" i="6" s="1"/>
  <c r="R109" i="6" s="1"/>
  <c r="T109" i="6" s="1"/>
  <c r="U109" i="6" s="1"/>
  <c r="AQ109" i="6"/>
  <c r="AU109" i="6" s="1"/>
  <c r="AI191" i="6"/>
  <c r="R191" i="6" s="1"/>
  <c r="T191" i="6" s="1"/>
  <c r="U191" i="6" s="1"/>
  <c r="AH211" i="6"/>
  <c r="P211" i="6" s="1"/>
  <c r="AJ157" i="6"/>
  <c r="Q157" i="6" s="1"/>
  <c r="AL200" i="6"/>
  <c r="S200" i="6" s="1"/>
  <c r="AH44" i="6"/>
  <c r="P44" i="6" s="1"/>
  <c r="Q13" i="5"/>
  <c r="Z9" i="2"/>
  <c r="Y12" i="6"/>
  <c r="Q12" i="5"/>
  <c r="Y9" i="2"/>
  <c r="AR12" i="6"/>
  <c r="Q5" i="5"/>
  <c r="AH51" i="6" l="1"/>
  <c r="P51" i="6" s="1"/>
  <c r="AJ51" i="6"/>
  <c r="Q51" i="6" s="1"/>
  <c r="AI51" i="6"/>
  <c r="R51" i="6" s="1"/>
  <c r="T51" i="6" s="1"/>
  <c r="U51" i="6" s="1"/>
  <c r="AJ161" i="6"/>
  <c r="Q161" i="6" s="1"/>
  <c r="AH161" i="6"/>
  <c r="P161" i="6" s="1"/>
  <c r="AL161" i="6"/>
  <c r="S161" i="6" s="1"/>
  <c r="AH31" i="6"/>
  <c r="P31" i="6" s="1"/>
  <c r="AL184" i="6"/>
  <c r="S184" i="6" s="1"/>
  <c r="AL31" i="6"/>
  <c r="S31" i="6" s="1"/>
  <c r="AJ31" i="6"/>
  <c r="Q31" i="6" s="1"/>
  <c r="AH184" i="6"/>
  <c r="P184" i="6" s="1"/>
  <c r="AL49" i="6"/>
  <c r="S49" i="6" s="1"/>
  <c r="AJ184" i="6"/>
  <c r="Q184" i="6" s="1"/>
  <c r="AJ49" i="6"/>
  <c r="Q49" i="6" s="1"/>
  <c r="AH49" i="6"/>
  <c r="P49" i="6" s="1"/>
  <c r="AJ109" i="6"/>
  <c r="Q109" i="6" s="1"/>
  <c r="AH109" i="6"/>
  <c r="P109" i="6" s="1"/>
  <c r="AL109" i="6"/>
  <c r="S109" i="6" s="1"/>
  <c r="AR13" i="6"/>
  <c r="AU4" i="6" s="1"/>
  <c r="Q6" i="5"/>
  <c r="Q7" i="5"/>
  <c r="J7" i="5" l="1"/>
  <c r="N4" i="5"/>
  <c r="O7" i="5"/>
  <c r="I4" i="5"/>
  <c r="F18" i="4"/>
  <c r="J17" i="4"/>
  <c r="J16" i="4"/>
  <c r="J15" i="4"/>
  <c r="J13" i="4"/>
  <c r="J11" i="4"/>
  <c r="J9" i="4"/>
  <c r="C2" i="4"/>
  <c r="B2" i="4"/>
  <c r="A2" i="4"/>
  <c r="D1" i="4"/>
  <c r="C1" i="4"/>
  <c r="B1" i="4"/>
  <c r="A1" i="4"/>
  <c r="AM6" i="6"/>
  <c r="AJ6" i="6"/>
  <c r="AJ5" i="6"/>
  <c r="AT12" i="6"/>
  <c r="AW4" i="6" s="1"/>
  <c r="AS12" i="6"/>
  <c r="AV4" i="6" s="1"/>
  <c r="E24" i="1"/>
  <c r="B25" i="1" s="1"/>
  <c r="D24" i="1"/>
  <c r="C2" i="15" s="1"/>
  <c r="C2" i="2" l="1"/>
  <c r="C5" i="6"/>
  <c r="E8" i="6"/>
  <c r="D25" i="1"/>
  <c r="C2" i="6"/>
  <c r="C2" i="5"/>
  <c r="C2" i="8"/>
  <c r="S12" i="5"/>
  <c r="X13" i="5"/>
  <c r="J12" i="5" l="1"/>
  <c r="Y13" i="5"/>
  <c r="Y5" i="5" s="1"/>
  <c r="X5" i="5"/>
  <c r="Z12" i="5"/>
  <c r="Z13" i="5"/>
  <c r="S13" i="5"/>
  <c r="J13" i="5" s="1"/>
  <c r="W12" i="5" l="1"/>
  <c r="V12" i="5"/>
  <c r="U12" i="5"/>
  <c r="Z5" i="5"/>
  <c r="O8" i="5" s="1"/>
  <c r="AI8" i="6"/>
  <c r="N8" i="5"/>
  <c r="L8" i="5"/>
  <c r="U13" i="5"/>
  <c r="W13" i="5"/>
  <c r="V13" i="5"/>
  <c r="W5" i="5" l="1"/>
  <c r="U5" i="5"/>
  <c r="G8" i="5" s="1"/>
  <c r="V5" i="5"/>
  <c r="I8" i="5" s="1"/>
  <c r="X6" i="5"/>
  <c r="O4" i="5" s="1"/>
  <c r="AA13" i="5"/>
  <c r="J8" i="5" l="1"/>
  <c r="U6" i="5"/>
  <c r="J4" i="5" l="1"/>
  <c r="X7" i="5"/>
  <c r="F5" i="5" l="1"/>
  <c r="B29" i="1"/>
  <c r="AA12" i="5" l="1"/>
  <c r="K12" i="6"/>
  <c r="K8" i="6" l="1"/>
  <c r="AN12" i="6"/>
  <c r="AB12" i="6"/>
  <c r="AD4" i="6" l="1"/>
  <c r="AE4" i="6"/>
  <c r="AD6" i="6" s="1"/>
  <c r="M5" i="6" l="1"/>
  <c r="AC8" i="6" s="1"/>
  <c r="AC73" i="6" l="1"/>
  <c r="AC81" i="6"/>
  <c r="AC60" i="6"/>
  <c r="AC108" i="6"/>
  <c r="AC128" i="6"/>
  <c r="AC137" i="6"/>
  <c r="AC89" i="6"/>
  <c r="AC86" i="6"/>
  <c r="AC119" i="6"/>
  <c r="AC121" i="6"/>
  <c r="AC123" i="6"/>
  <c r="AC43" i="6"/>
  <c r="AC111" i="6"/>
  <c r="AC59" i="6"/>
  <c r="AC38" i="6"/>
  <c r="AC113" i="6"/>
  <c r="AC102" i="6"/>
  <c r="AC91" i="6"/>
  <c r="AC110" i="6"/>
  <c r="AC48" i="6"/>
  <c r="AC96" i="6"/>
  <c r="AC95" i="6"/>
  <c r="AC67" i="6"/>
  <c r="AC56" i="6"/>
  <c r="AC46" i="6"/>
  <c r="AC100" i="6"/>
  <c r="AC76" i="6"/>
  <c r="AC83" i="6"/>
  <c r="AC71" i="6"/>
  <c r="AC32" i="6"/>
  <c r="AC52" i="6"/>
  <c r="AC40" i="6"/>
  <c r="AC68" i="6"/>
  <c r="AC120" i="6"/>
  <c r="AC53" i="6"/>
  <c r="AC105" i="6"/>
  <c r="AC133" i="6"/>
  <c r="AC116" i="6"/>
  <c r="AC55" i="6"/>
  <c r="AC122" i="6"/>
  <c r="AC103" i="6"/>
  <c r="AC134" i="6"/>
  <c r="AC41" i="6"/>
  <c r="AC26" i="6"/>
  <c r="AC39" i="6"/>
  <c r="AC107" i="6"/>
  <c r="AC72" i="6"/>
  <c r="AC135" i="6"/>
  <c r="AC47" i="6"/>
  <c r="AC84" i="6"/>
  <c r="AC54" i="6"/>
  <c r="AC57" i="6"/>
  <c r="AC22" i="6"/>
  <c r="AC136" i="6"/>
  <c r="AC92" i="6"/>
  <c r="AC130" i="6"/>
  <c r="AC132" i="6"/>
  <c r="AC20" i="6"/>
  <c r="AC50" i="6"/>
  <c r="AC34" i="6"/>
  <c r="AC80" i="6"/>
  <c r="AC66" i="6"/>
  <c r="AC36" i="6"/>
  <c r="AC58" i="6"/>
  <c r="AC78" i="6"/>
  <c r="AC45" i="6"/>
  <c r="AC131" i="6"/>
  <c r="AC21" i="6"/>
  <c r="AC117" i="6"/>
  <c r="AC118" i="6"/>
  <c r="AC126" i="6"/>
  <c r="AC23" i="6"/>
  <c r="AC77" i="6"/>
  <c r="AC63" i="6"/>
  <c r="AC97" i="6"/>
  <c r="AC93" i="6"/>
  <c r="AC79" i="6"/>
  <c r="AC114" i="6"/>
  <c r="AC42" i="6"/>
  <c r="AC70" i="6"/>
  <c r="AC88" i="6"/>
  <c r="AC101" i="6"/>
  <c r="AC37" i="6"/>
  <c r="AC99" i="6"/>
  <c r="AC33" i="6"/>
  <c r="AC127" i="6"/>
  <c r="AC98" i="6"/>
  <c r="AC75" i="6"/>
  <c r="AC29" i="6"/>
  <c r="AC106" i="6"/>
  <c r="AC28" i="6"/>
  <c r="AC115" i="6"/>
  <c r="AC104" i="6"/>
  <c r="AC65" i="6"/>
  <c r="AC64" i="6"/>
  <c r="AC25" i="6"/>
  <c r="AC85" i="6"/>
  <c r="AC35" i="6"/>
  <c r="AC94" i="6"/>
  <c r="AC112" i="6"/>
  <c r="AC124" i="6"/>
  <c r="AC19" i="6"/>
  <c r="AC69" i="6"/>
  <c r="AC30" i="6"/>
  <c r="AC125" i="6"/>
  <c r="AC17" i="6"/>
  <c r="AC18" i="6"/>
  <c r="AC13" i="6"/>
  <c r="AC16" i="6"/>
  <c r="AC15" i="6"/>
  <c r="AC14" i="6"/>
  <c r="N5" i="6"/>
  <c r="N6" i="6"/>
  <c r="AE8" i="6"/>
  <c r="AD8" i="6"/>
  <c r="AN6" i="6"/>
  <c r="AC12" i="6"/>
  <c r="AE30" i="6" l="1"/>
  <c r="AE64" i="6"/>
  <c r="AE98" i="6"/>
  <c r="AE42" i="6"/>
  <c r="AE126" i="6"/>
  <c r="AE36" i="6"/>
  <c r="AE92" i="6"/>
  <c r="AE72" i="6"/>
  <c r="AE75" i="6"/>
  <c r="AE70" i="6"/>
  <c r="AE23" i="6"/>
  <c r="AE58" i="6"/>
  <c r="AE86" i="6"/>
  <c r="AE69" i="6"/>
  <c r="AE19" i="6"/>
  <c r="AE65" i="6"/>
  <c r="AE127" i="6"/>
  <c r="AE114" i="6"/>
  <c r="AE118" i="6"/>
  <c r="AE66" i="6"/>
  <c r="AE25" i="6"/>
  <c r="AE124" i="6"/>
  <c r="AE104" i="6"/>
  <c r="AE89" i="6"/>
  <c r="AE137" i="6"/>
  <c r="AE33" i="6"/>
  <c r="AE112" i="6"/>
  <c r="AE128" i="6"/>
  <c r="AE108" i="6"/>
  <c r="AE60" i="6"/>
  <c r="AD73" i="6"/>
  <c r="M73" i="6" s="1"/>
  <c r="AD137" i="6"/>
  <c r="M137" i="6" s="1"/>
  <c r="AD89" i="6"/>
  <c r="M89" i="6" s="1"/>
  <c r="AD128" i="6"/>
  <c r="M128" i="6" s="1"/>
  <c r="AD60" i="6"/>
  <c r="M60" i="6" s="1"/>
  <c r="AD81" i="6"/>
  <c r="M81" i="6" s="1"/>
  <c r="AD108" i="6"/>
  <c r="M108" i="6" s="1"/>
  <c r="AD86" i="6"/>
  <c r="M86" i="6" s="1"/>
  <c r="AE81" i="6"/>
  <c r="AE73" i="6"/>
  <c r="AE94" i="6"/>
  <c r="AE130" i="6"/>
  <c r="AE135" i="6"/>
  <c r="AE122" i="6"/>
  <c r="AE40" i="6"/>
  <c r="AE56" i="6"/>
  <c r="AE113" i="6"/>
  <c r="AE55" i="6"/>
  <c r="AE52" i="6"/>
  <c r="AE67" i="6"/>
  <c r="AE38" i="6"/>
  <c r="AE136" i="6"/>
  <c r="AE107" i="6"/>
  <c r="AE116" i="6"/>
  <c r="AE32" i="6"/>
  <c r="AE95" i="6"/>
  <c r="AE59" i="6"/>
  <c r="AE79" i="6"/>
  <c r="AE117" i="6"/>
  <c r="AE80" i="6"/>
  <c r="AE22" i="6"/>
  <c r="AE39" i="6"/>
  <c r="AE133" i="6"/>
  <c r="AE71" i="6"/>
  <c r="AE96" i="6"/>
  <c r="AE111" i="6"/>
  <c r="AE115" i="6"/>
  <c r="AE99" i="6"/>
  <c r="AE93" i="6"/>
  <c r="AE21" i="6"/>
  <c r="AE34" i="6"/>
  <c r="AE57" i="6"/>
  <c r="AE26" i="6"/>
  <c r="AE105" i="6"/>
  <c r="AE83" i="6"/>
  <c r="AE48" i="6"/>
  <c r="AE43" i="6"/>
  <c r="AE28" i="6"/>
  <c r="AE37" i="6"/>
  <c r="AE97" i="6"/>
  <c r="AE131" i="6"/>
  <c r="AE50" i="6"/>
  <c r="AE54" i="6"/>
  <c r="AE41" i="6"/>
  <c r="AE53" i="6"/>
  <c r="AE76" i="6"/>
  <c r="AE110" i="6"/>
  <c r="AE123" i="6"/>
  <c r="AD40" i="6"/>
  <c r="M40" i="6" s="1"/>
  <c r="AD96" i="6"/>
  <c r="M96" i="6" s="1"/>
  <c r="AD120" i="6"/>
  <c r="M120" i="6" s="1"/>
  <c r="AD121" i="6"/>
  <c r="M121" i="6" s="1"/>
  <c r="AD23" i="6"/>
  <c r="M23" i="6" s="1"/>
  <c r="AD71" i="6"/>
  <c r="M71" i="6" s="1"/>
  <c r="AD95" i="6"/>
  <c r="M95" i="6" s="1"/>
  <c r="AD67" i="6"/>
  <c r="M67" i="6" s="1"/>
  <c r="AD119" i="6"/>
  <c r="M119" i="6" s="1"/>
  <c r="AD123" i="6"/>
  <c r="M123" i="6" s="1"/>
  <c r="AD41" i="6"/>
  <c r="M41" i="6" s="1"/>
  <c r="AD68" i="6"/>
  <c r="M68" i="6" s="1"/>
  <c r="AD48" i="6"/>
  <c r="M48" i="6" s="1"/>
  <c r="AD111" i="6"/>
  <c r="M111" i="6" s="1"/>
  <c r="AD113" i="6"/>
  <c r="M113" i="6" s="1"/>
  <c r="AD102" i="6"/>
  <c r="M102" i="6" s="1"/>
  <c r="AD38" i="6"/>
  <c r="M38" i="6" s="1"/>
  <c r="AD56" i="6"/>
  <c r="M56" i="6" s="1"/>
  <c r="AD59" i="6"/>
  <c r="M59" i="6" s="1"/>
  <c r="AD91" i="6"/>
  <c r="M91" i="6" s="1"/>
  <c r="AD110" i="6"/>
  <c r="M110" i="6" s="1"/>
  <c r="AD76" i="6"/>
  <c r="M76" i="6" s="1"/>
  <c r="AD100" i="6"/>
  <c r="M100" i="6" s="1"/>
  <c r="AD46" i="6"/>
  <c r="M46" i="6" s="1"/>
  <c r="AD43" i="6"/>
  <c r="M43" i="6" s="1"/>
  <c r="AD32" i="6"/>
  <c r="M32" i="6" s="1"/>
  <c r="AD52" i="6"/>
  <c r="M52" i="6" s="1"/>
  <c r="AD78" i="6"/>
  <c r="M78" i="6" s="1"/>
  <c r="AD131" i="6"/>
  <c r="M131" i="6" s="1"/>
  <c r="AD134" i="6"/>
  <c r="M134" i="6" s="1"/>
  <c r="AD29" i="6"/>
  <c r="M29" i="6" s="1"/>
  <c r="AD88" i="6"/>
  <c r="M88" i="6" s="1"/>
  <c r="AD47" i="6"/>
  <c r="M47" i="6" s="1"/>
  <c r="AD85" i="6"/>
  <c r="M85" i="6" s="1"/>
  <c r="AD37" i="6"/>
  <c r="M37" i="6" s="1"/>
  <c r="AD39" i="6"/>
  <c r="M39" i="6" s="1"/>
  <c r="AD133" i="6"/>
  <c r="M133" i="6" s="1"/>
  <c r="AD25" i="6"/>
  <c r="M25" i="6" s="1"/>
  <c r="AD58" i="6"/>
  <c r="M58" i="6" s="1"/>
  <c r="AD118" i="6"/>
  <c r="M118" i="6" s="1"/>
  <c r="AD94" i="6"/>
  <c r="M94" i="6" s="1"/>
  <c r="AD98" i="6"/>
  <c r="M98" i="6" s="1"/>
  <c r="AD45" i="6"/>
  <c r="M45" i="6" s="1"/>
  <c r="AD126" i="6"/>
  <c r="M126" i="6" s="1"/>
  <c r="AD20" i="6"/>
  <c r="M20" i="6" s="1"/>
  <c r="AD107" i="6"/>
  <c r="M107" i="6" s="1"/>
  <c r="AD124" i="6"/>
  <c r="M124" i="6" s="1"/>
  <c r="AD83" i="6"/>
  <c r="M83" i="6" s="1"/>
  <c r="AD22" i="6"/>
  <c r="M22" i="6" s="1"/>
  <c r="AD136" i="6"/>
  <c r="M136" i="6" s="1"/>
  <c r="AD72" i="6"/>
  <c r="M72" i="6" s="1"/>
  <c r="AD21" i="6"/>
  <c r="M21" i="6" s="1"/>
  <c r="AD69" i="6"/>
  <c r="M69" i="6" s="1"/>
  <c r="AD30" i="6"/>
  <c r="M30" i="6" s="1"/>
  <c r="AD99" i="6"/>
  <c r="M99" i="6" s="1"/>
  <c r="AD101" i="6"/>
  <c r="M101" i="6" s="1"/>
  <c r="AD125" i="6"/>
  <c r="M125" i="6" s="1"/>
  <c r="AD36" i="6"/>
  <c r="M36" i="6" s="1"/>
  <c r="AD130" i="6"/>
  <c r="M130" i="6" s="1"/>
  <c r="AD132" i="6"/>
  <c r="M132" i="6" s="1"/>
  <c r="AD63" i="6"/>
  <c r="M63" i="6" s="1"/>
  <c r="AD79" i="6"/>
  <c r="M79" i="6" s="1"/>
  <c r="AD50" i="6"/>
  <c r="M50" i="6" s="1"/>
  <c r="AD34" i="6"/>
  <c r="M34" i="6" s="1"/>
  <c r="AD66" i="6"/>
  <c r="M66" i="6" s="1"/>
  <c r="AD54" i="6"/>
  <c r="M54" i="6" s="1"/>
  <c r="AD53" i="6"/>
  <c r="M53" i="6" s="1"/>
  <c r="AD75" i="6"/>
  <c r="M75" i="6" s="1"/>
  <c r="AD28" i="6"/>
  <c r="M28" i="6" s="1"/>
  <c r="AD112" i="6"/>
  <c r="M112" i="6" s="1"/>
  <c r="AD19" i="6"/>
  <c r="M19" i="6" s="1"/>
  <c r="AD117" i="6"/>
  <c r="M117" i="6" s="1"/>
  <c r="AD80" i="6"/>
  <c r="M80" i="6" s="1"/>
  <c r="AD84" i="6"/>
  <c r="M84" i="6" s="1"/>
  <c r="AD103" i="6"/>
  <c r="M103" i="6" s="1"/>
  <c r="AD57" i="6"/>
  <c r="M57" i="6" s="1"/>
  <c r="AD92" i="6"/>
  <c r="M92" i="6" s="1"/>
  <c r="AD105" i="6"/>
  <c r="M105" i="6" s="1"/>
  <c r="AD77" i="6"/>
  <c r="M77" i="6" s="1"/>
  <c r="AD97" i="6"/>
  <c r="M97" i="6" s="1"/>
  <c r="AD93" i="6"/>
  <c r="M93" i="6" s="1"/>
  <c r="AD114" i="6"/>
  <c r="M114" i="6" s="1"/>
  <c r="AD42" i="6"/>
  <c r="M42" i="6" s="1"/>
  <c r="AD116" i="6"/>
  <c r="M116" i="6" s="1"/>
  <c r="AD70" i="6"/>
  <c r="M70" i="6" s="1"/>
  <c r="AD127" i="6"/>
  <c r="M127" i="6" s="1"/>
  <c r="AD35" i="6"/>
  <c r="M35" i="6" s="1"/>
  <c r="AD33" i="6"/>
  <c r="M33" i="6" s="1"/>
  <c r="AD26" i="6"/>
  <c r="M26" i="6" s="1"/>
  <c r="AD106" i="6"/>
  <c r="M106" i="6" s="1"/>
  <c r="AD135" i="6"/>
  <c r="M135" i="6" s="1"/>
  <c r="AD115" i="6"/>
  <c r="M115" i="6" s="1"/>
  <c r="AD122" i="6"/>
  <c r="M122" i="6" s="1"/>
  <c r="AD104" i="6"/>
  <c r="M104" i="6" s="1"/>
  <c r="AD65" i="6"/>
  <c r="M65" i="6" s="1"/>
  <c r="AD55" i="6"/>
  <c r="M55" i="6" s="1"/>
  <c r="AD64" i="6"/>
  <c r="M64" i="6" s="1"/>
  <c r="AE35" i="6"/>
  <c r="AE106" i="6"/>
  <c r="AE101" i="6"/>
  <c r="AE63" i="6"/>
  <c r="AE45" i="6"/>
  <c r="AE20" i="6"/>
  <c r="AE84" i="6"/>
  <c r="AE134" i="6"/>
  <c r="AE120" i="6"/>
  <c r="AE100" i="6"/>
  <c r="AE91" i="6"/>
  <c r="AE121" i="6"/>
  <c r="AE125" i="6"/>
  <c r="AE85" i="6"/>
  <c r="AE29" i="6"/>
  <c r="AE88" i="6"/>
  <c r="AE77" i="6"/>
  <c r="AE78" i="6"/>
  <c r="AE132" i="6"/>
  <c r="AE47" i="6"/>
  <c r="AE103" i="6"/>
  <c r="AE68" i="6"/>
  <c r="AE46" i="6"/>
  <c r="AE102" i="6"/>
  <c r="AE119" i="6"/>
  <c r="AE18" i="6"/>
  <c r="AD17" i="6"/>
  <c r="M17" i="6" s="1"/>
  <c r="AD18" i="6"/>
  <c r="M18" i="6" s="1"/>
  <c r="AE17" i="6"/>
  <c r="AD15" i="6"/>
  <c r="M15" i="6" s="1"/>
  <c r="AD13" i="6"/>
  <c r="M13" i="6" s="1"/>
  <c r="AD16" i="6"/>
  <c r="M16" i="6" s="1"/>
  <c r="AD14" i="6"/>
  <c r="M14" i="6" s="1"/>
  <c r="AE14" i="6"/>
  <c r="AE15" i="6"/>
  <c r="AE12" i="6"/>
  <c r="AE16" i="6"/>
  <c r="AE13" i="6"/>
  <c r="AF8" i="6"/>
  <c r="AD12" i="6"/>
  <c r="M12" i="6" s="1"/>
  <c r="AF73" i="6" l="1"/>
  <c r="N73" i="6" s="1"/>
  <c r="AG73" i="6" s="1"/>
  <c r="AF128" i="6"/>
  <c r="N128" i="6" s="1"/>
  <c r="AG128" i="6" s="1"/>
  <c r="AF81" i="6"/>
  <c r="N81" i="6" s="1"/>
  <c r="AG81" i="6" s="1"/>
  <c r="AF108" i="6"/>
  <c r="N108" i="6" s="1"/>
  <c r="AG108" i="6" s="1"/>
  <c r="AF60" i="6"/>
  <c r="N60" i="6" s="1"/>
  <c r="AG60" i="6" s="1"/>
  <c r="AF89" i="6"/>
  <c r="N89" i="6" s="1"/>
  <c r="AG89" i="6" s="1"/>
  <c r="AF137" i="6"/>
  <c r="N137" i="6" s="1"/>
  <c r="AG137" i="6" s="1"/>
  <c r="AF86" i="6"/>
  <c r="N86" i="6" s="1"/>
  <c r="AG86" i="6" s="1"/>
  <c r="AF119" i="6"/>
  <c r="N119" i="6" s="1"/>
  <c r="AG119" i="6" s="1"/>
  <c r="AF96" i="6"/>
  <c r="N96" i="6" s="1"/>
  <c r="AG96" i="6" s="1"/>
  <c r="AF110" i="6"/>
  <c r="N110" i="6" s="1"/>
  <c r="AG110" i="6" s="1"/>
  <c r="AF32" i="6"/>
  <c r="N32" i="6" s="1"/>
  <c r="AG32" i="6" s="1"/>
  <c r="AF76" i="6"/>
  <c r="N76" i="6" s="1"/>
  <c r="AG76" i="6" s="1"/>
  <c r="AF100" i="6"/>
  <c r="N100" i="6" s="1"/>
  <c r="AG100" i="6" s="1"/>
  <c r="AF52" i="6"/>
  <c r="N52" i="6" s="1"/>
  <c r="AG52" i="6" s="1"/>
  <c r="AF71" i="6"/>
  <c r="N71" i="6" s="1"/>
  <c r="AG71" i="6" s="1"/>
  <c r="AF43" i="6"/>
  <c r="N43" i="6" s="1"/>
  <c r="AG43" i="6" s="1"/>
  <c r="AF68" i="6"/>
  <c r="N68" i="6" s="1"/>
  <c r="AG68" i="6" s="1"/>
  <c r="AF59" i="6"/>
  <c r="N59" i="6" s="1"/>
  <c r="AG59" i="6" s="1"/>
  <c r="AF95" i="6"/>
  <c r="N95" i="6" s="1"/>
  <c r="AG95" i="6" s="1"/>
  <c r="AF67" i="6"/>
  <c r="N67" i="6" s="1"/>
  <c r="AG67" i="6" s="1"/>
  <c r="AF48" i="6"/>
  <c r="N48" i="6" s="1"/>
  <c r="AG48" i="6" s="1"/>
  <c r="AF111" i="6"/>
  <c r="N111" i="6" s="1"/>
  <c r="AG111" i="6" s="1"/>
  <c r="AF58" i="6"/>
  <c r="N58" i="6" s="1"/>
  <c r="AG58" i="6" s="1"/>
  <c r="AF102" i="6"/>
  <c r="N102" i="6" s="1"/>
  <c r="AG102" i="6" s="1"/>
  <c r="AF40" i="6"/>
  <c r="N40" i="6" s="1"/>
  <c r="AG40" i="6" s="1"/>
  <c r="AF123" i="6"/>
  <c r="N123" i="6" s="1"/>
  <c r="AG123" i="6" s="1"/>
  <c r="AF38" i="6"/>
  <c r="N38" i="6" s="1"/>
  <c r="AG38" i="6" s="1"/>
  <c r="AF41" i="6"/>
  <c r="N41" i="6" s="1"/>
  <c r="AG41" i="6" s="1"/>
  <c r="AF113" i="6"/>
  <c r="N113" i="6" s="1"/>
  <c r="AG113" i="6" s="1"/>
  <c r="AF91" i="6"/>
  <c r="N91" i="6" s="1"/>
  <c r="AG91" i="6" s="1"/>
  <c r="AF83" i="6"/>
  <c r="N83" i="6" s="1"/>
  <c r="AG83" i="6" s="1"/>
  <c r="AF46" i="6"/>
  <c r="N46" i="6" s="1"/>
  <c r="AG46" i="6" s="1"/>
  <c r="AF121" i="6"/>
  <c r="N121" i="6" s="1"/>
  <c r="AG121" i="6" s="1"/>
  <c r="AF56" i="6"/>
  <c r="N56" i="6" s="1"/>
  <c r="AG56" i="6" s="1"/>
  <c r="AF23" i="6"/>
  <c r="N23" i="6" s="1"/>
  <c r="AG23" i="6" s="1"/>
  <c r="AF75" i="6"/>
  <c r="N75" i="6" s="1"/>
  <c r="AG75" i="6" s="1"/>
  <c r="AF97" i="6"/>
  <c r="N97" i="6" s="1"/>
  <c r="AG97" i="6" s="1"/>
  <c r="AF39" i="6"/>
  <c r="N39" i="6" s="1"/>
  <c r="AG39" i="6" s="1"/>
  <c r="AF106" i="6"/>
  <c r="N106" i="6" s="1"/>
  <c r="AG106" i="6" s="1"/>
  <c r="AF107" i="6"/>
  <c r="N107" i="6" s="1"/>
  <c r="AG107" i="6" s="1"/>
  <c r="AF135" i="6"/>
  <c r="N135" i="6" s="1"/>
  <c r="AG135" i="6" s="1"/>
  <c r="AF34" i="6"/>
  <c r="N34" i="6" s="1"/>
  <c r="AG34" i="6" s="1"/>
  <c r="AF118" i="6"/>
  <c r="N118" i="6" s="1"/>
  <c r="AG118" i="6" s="1"/>
  <c r="AF22" i="6"/>
  <c r="N22" i="6" s="1"/>
  <c r="AG22" i="6" s="1"/>
  <c r="AF57" i="6"/>
  <c r="N57" i="6" s="1"/>
  <c r="AG57" i="6" s="1"/>
  <c r="AF26" i="6"/>
  <c r="N26" i="6" s="1"/>
  <c r="AG26" i="6" s="1"/>
  <c r="AF69" i="6"/>
  <c r="N69" i="6" s="1"/>
  <c r="AG69" i="6" s="1"/>
  <c r="AF105" i="6"/>
  <c r="N105" i="6" s="1"/>
  <c r="AG105" i="6" s="1"/>
  <c r="AF45" i="6"/>
  <c r="N45" i="6" s="1"/>
  <c r="AG45" i="6" s="1"/>
  <c r="AF20" i="6"/>
  <c r="N20" i="6" s="1"/>
  <c r="AG20" i="6" s="1"/>
  <c r="AF99" i="6"/>
  <c r="N99" i="6" s="1"/>
  <c r="AG99" i="6" s="1"/>
  <c r="AF78" i="6"/>
  <c r="N78" i="6" s="1"/>
  <c r="AG78" i="6" s="1"/>
  <c r="AF130" i="6"/>
  <c r="N130" i="6" s="1"/>
  <c r="AG130" i="6" s="1"/>
  <c r="AF72" i="6"/>
  <c r="N72" i="6" s="1"/>
  <c r="AG72" i="6" s="1"/>
  <c r="AF94" i="6"/>
  <c r="N94" i="6" s="1"/>
  <c r="AG94" i="6" s="1"/>
  <c r="AF37" i="6"/>
  <c r="N37" i="6" s="1"/>
  <c r="AG37" i="6" s="1"/>
  <c r="AF103" i="6"/>
  <c r="N103" i="6" s="1"/>
  <c r="AG103" i="6" s="1"/>
  <c r="AF53" i="6"/>
  <c r="N53" i="6" s="1"/>
  <c r="AG53" i="6" s="1"/>
  <c r="AF92" i="6"/>
  <c r="N92" i="6" s="1"/>
  <c r="AG92" i="6" s="1"/>
  <c r="AF79" i="6"/>
  <c r="N79" i="6" s="1"/>
  <c r="AG79" i="6" s="1"/>
  <c r="AF98" i="6"/>
  <c r="N98" i="6" s="1"/>
  <c r="AG98" i="6" s="1"/>
  <c r="AF19" i="6"/>
  <c r="N19" i="6" s="1"/>
  <c r="AG19" i="6" s="1"/>
  <c r="AF54" i="6"/>
  <c r="N54" i="6" s="1"/>
  <c r="AG54" i="6" s="1"/>
  <c r="AF126" i="6"/>
  <c r="N126" i="6" s="1"/>
  <c r="AG126" i="6" s="1"/>
  <c r="AF77" i="6"/>
  <c r="N77" i="6" s="1"/>
  <c r="AG77" i="6" s="1"/>
  <c r="AF93" i="6"/>
  <c r="N93" i="6" s="1"/>
  <c r="AG93" i="6" s="1"/>
  <c r="AF136" i="6"/>
  <c r="N136" i="6" s="1"/>
  <c r="AG136" i="6" s="1"/>
  <c r="AF114" i="6"/>
  <c r="N114" i="6" s="1"/>
  <c r="AG114" i="6" s="1"/>
  <c r="AF70" i="6"/>
  <c r="N70" i="6" s="1"/>
  <c r="AG70" i="6" s="1"/>
  <c r="AF80" i="6"/>
  <c r="N80" i="6" s="1"/>
  <c r="AG80" i="6" s="1"/>
  <c r="AF33" i="6"/>
  <c r="N33" i="6" s="1"/>
  <c r="AG33" i="6" s="1"/>
  <c r="AF101" i="6"/>
  <c r="N101" i="6" s="1"/>
  <c r="AG101" i="6" s="1"/>
  <c r="AF120" i="6"/>
  <c r="N120" i="6" s="1"/>
  <c r="AG120" i="6" s="1"/>
  <c r="AF131" i="6"/>
  <c r="N131" i="6" s="1"/>
  <c r="AG131" i="6" s="1"/>
  <c r="AF134" i="6"/>
  <c r="N134" i="6" s="1"/>
  <c r="AG134" i="6" s="1"/>
  <c r="AF132" i="6"/>
  <c r="N132" i="6" s="1"/>
  <c r="AG132" i="6" s="1"/>
  <c r="AF21" i="6"/>
  <c r="N21" i="6" s="1"/>
  <c r="AG21" i="6" s="1"/>
  <c r="AF50" i="6"/>
  <c r="N50" i="6" s="1"/>
  <c r="AG50" i="6" s="1"/>
  <c r="AF66" i="6"/>
  <c r="N66" i="6" s="1"/>
  <c r="AG66" i="6" s="1"/>
  <c r="AF65" i="6"/>
  <c r="N65" i="6" s="1"/>
  <c r="AG65" i="6" s="1"/>
  <c r="AF122" i="6"/>
  <c r="N122" i="6" s="1"/>
  <c r="AG122" i="6" s="1"/>
  <c r="AF104" i="6"/>
  <c r="N104" i="6" s="1"/>
  <c r="AG104" i="6" s="1"/>
  <c r="AF84" i="6"/>
  <c r="N84" i="6" s="1"/>
  <c r="AG84" i="6" s="1"/>
  <c r="AF35" i="6"/>
  <c r="N35" i="6" s="1"/>
  <c r="AG35" i="6" s="1"/>
  <c r="AF115" i="6"/>
  <c r="N115" i="6" s="1"/>
  <c r="AG115" i="6" s="1"/>
  <c r="AF36" i="6"/>
  <c r="N36" i="6" s="1"/>
  <c r="AG36" i="6" s="1"/>
  <c r="AF55" i="6"/>
  <c r="N55" i="6" s="1"/>
  <c r="AG55" i="6" s="1"/>
  <c r="AF63" i="6"/>
  <c r="N63" i="6" s="1"/>
  <c r="AG63" i="6" s="1"/>
  <c r="AF133" i="6"/>
  <c r="N133" i="6" s="1"/>
  <c r="AG133" i="6" s="1"/>
  <c r="AF25" i="6"/>
  <c r="N25" i="6" s="1"/>
  <c r="AG25" i="6" s="1"/>
  <c r="AF117" i="6"/>
  <c r="N117" i="6" s="1"/>
  <c r="AG117" i="6" s="1"/>
  <c r="AF85" i="6"/>
  <c r="N85" i="6" s="1"/>
  <c r="AG85" i="6" s="1"/>
  <c r="AF88" i="6"/>
  <c r="N88" i="6" s="1"/>
  <c r="AG88" i="6" s="1"/>
  <c r="AF47" i="6"/>
  <c r="N47" i="6" s="1"/>
  <c r="AG47" i="6" s="1"/>
  <c r="AF28" i="6"/>
  <c r="N28" i="6" s="1"/>
  <c r="AG28" i="6" s="1"/>
  <c r="AF42" i="6"/>
  <c r="N42" i="6" s="1"/>
  <c r="AG42" i="6" s="1"/>
  <c r="AF116" i="6"/>
  <c r="N116" i="6" s="1"/>
  <c r="AG116" i="6" s="1"/>
  <c r="AF127" i="6"/>
  <c r="N127" i="6" s="1"/>
  <c r="AG127" i="6" s="1"/>
  <c r="AF112" i="6"/>
  <c r="N112" i="6" s="1"/>
  <c r="AG112" i="6" s="1"/>
  <c r="AF29" i="6"/>
  <c r="N29" i="6" s="1"/>
  <c r="AG29" i="6" s="1"/>
  <c r="AF124" i="6"/>
  <c r="N124" i="6" s="1"/>
  <c r="AG124" i="6" s="1"/>
  <c r="AF64" i="6"/>
  <c r="N64" i="6" s="1"/>
  <c r="AG64" i="6" s="1"/>
  <c r="AF30" i="6"/>
  <c r="N30" i="6" s="1"/>
  <c r="AG30" i="6" s="1"/>
  <c r="AF125" i="6"/>
  <c r="N125" i="6" s="1"/>
  <c r="AG125" i="6" s="1"/>
  <c r="AF17" i="6"/>
  <c r="N17" i="6" s="1"/>
  <c r="AG17" i="6" s="1"/>
  <c r="AF18" i="6"/>
  <c r="N18" i="6" s="1"/>
  <c r="AG18" i="6" s="1"/>
  <c r="M8" i="6"/>
  <c r="AF15" i="6"/>
  <c r="N15" i="6" s="1"/>
  <c r="AG15" i="6" s="1"/>
  <c r="AF13" i="6"/>
  <c r="N13" i="6" s="1"/>
  <c r="AG13" i="6" s="1"/>
  <c r="AF16" i="6"/>
  <c r="N16" i="6" s="1"/>
  <c r="AG16" i="6" s="1"/>
  <c r="AF14" i="6"/>
  <c r="N14" i="6" s="1"/>
  <c r="AG14" i="6" s="1"/>
  <c r="AF12" i="6"/>
  <c r="N12" i="6" s="1"/>
  <c r="O86" i="6" l="1"/>
  <c r="AQ86" i="6"/>
  <c r="AU86" i="6" s="1"/>
  <c r="O137" i="6"/>
  <c r="AQ137" i="6"/>
  <c r="AU137" i="6" s="1"/>
  <c r="O89" i="6"/>
  <c r="AQ89" i="6"/>
  <c r="AU89" i="6" s="1"/>
  <c r="O60" i="6"/>
  <c r="AQ60" i="6"/>
  <c r="AU60" i="6" s="1"/>
  <c r="AQ108" i="6"/>
  <c r="AU108" i="6" s="1"/>
  <c r="O108" i="6"/>
  <c r="AQ81" i="6"/>
  <c r="AU81" i="6" s="1"/>
  <c r="O81" i="6"/>
  <c r="O128" i="6"/>
  <c r="AQ128" i="6"/>
  <c r="AU128" i="6" s="1"/>
  <c r="O73" i="6"/>
  <c r="AQ73" i="6"/>
  <c r="AU73" i="6" s="1"/>
  <c r="O30" i="6"/>
  <c r="AQ30" i="6"/>
  <c r="AU30" i="6" s="1"/>
  <c r="O28" i="6"/>
  <c r="AQ28" i="6"/>
  <c r="AU28" i="6" s="1"/>
  <c r="O55" i="6"/>
  <c r="AQ55" i="6"/>
  <c r="AU55" i="6" s="1"/>
  <c r="O66" i="6"/>
  <c r="AQ66" i="6"/>
  <c r="AU66" i="6" s="1"/>
  <c r="O33" i="6"/>
  <c r="AQ33" i="6"/>
  <c r="AU33" i="6" s="1"/>
  <c r="O54" i="6"/>
  <c r="AQ54" i="6"/>
  <c r="AU54" i="6" s="1"/>
  <c r="O94" i="6"/>
  <c r="AQ94" i="6"/>
  <c r="AU94" i="6" s="1"/>
  <c r="O69" i="6"/>
  <c r="AQ69" i="6"/>
  <c r="AU69" i="6" s="1"/>
  <c r="O106" i="6"/>
  <c r="AQ106" i="6"/>
  <c r="AU106" i="6" s="1"/>
  <c r="O83" i="6"/>
  <c r="AQ83" i="6"/>
  <c r="AU83" i="6" s="1"/>
  <c r="O58" i="6"/>
  <c r="AQ58" i="6"/>
  <c r="AU58" i="6" s="1"/>
  <c r="O71" i="6"/>
  <c r="AQ71" i="6"/>
  <c r="AU71" i="6" s="1"/>
  <c r="O47" i="6"/>
  <c r="AQ47" i="6"/>
  <c r="AU47" i="6" s="1"/>
  <c r="O36" i="6"/>
  <c r="AQ36" i="6"/>
  <c r="AU36" i="6" s="1"/>
  <c r="O50" i="6"/>
  <c r="AQ50" i="6"/>
  <c r="AU50" i="6" s="1"/>
  <c r="O80" i="6"/>
  <c r="AQ80" i="6"/>
  <c r="AU80" i="6" s="1"/>
  <c r="O19" i="6"/>
  <c r="AQ19" i="6"/>
  <c r="AU19" i="6" s="1"/>
  <c r="O72" i="6"/>
  <c r="AQ72" i="6"/>
  <c r="AU72" i="6" s="1"/>
  <c r="O26" i="6"/>
  <c r="AQ26" i="6"/>
  <c r="AU26" i="6" s="1"/>
  <c r="O39" i="6"/>
  <c r="AQ39" i="6"/>
  <c r="AU39" i="6" s="1"/>
  <c r="O91" i="6"/>
  <c r="AQ91" i="6"/>
  <c r="AU91" i="6" s="1"/>
  <c r="AQ111" i="6"/>
  <c r="AU111" i="6" s="1"/>
  <c r="O111" i="6"/>
  <c r="O52" i="6"/>
  <c r="AQ52" i="6"/>
  <c r="AU52" i="6" s="1"/>
  <c r="AQ88" i="6"/>
  <c r="AU88" i="6" s="1"/>
  <c r="O88" i="6"/>
  <c r="O115" i="6"/>
  <c r="AQ115" i="6"/>
  <c r="AU115" i="6" s="1"/>
  <c r="AQ21" i="6"/>
  <c r="AU21" i="6" s="1"/>
  <c r="O21" i="6"/>
  <c r="AQ70" i="6"/>
  <c r="AU70" i="6" s="1"/>
  <c r="O70" i="6"/>
  <c r="O98" i="6"/>
  <c r="AQ98" i="6"/>
  <c r="AU98" i="6" s="1"/>
  <c r="O130" i="6"/>
  <c r="AQ130" i="6"/>
  <c r="AU130" i="6" s="1"/>
  <c r="O57" i="6"/>
  <c r="AQ57" i="6"/>
  <c r="AU57" i="6" s="1"/>
  <c r="AQ97" i="6"/>
  <c r="AU97" i="6" s="1"/>
  <c r="O97" i="6"/>
  <c r="O113" i="6"/>
  <c r="AQ113" i="6"/>
  <c r="AU113" i="6" s="1"/>
  <c r="O48" i="6"/>
  <c r="AQ48" i="6"/>
  <c r="AU48" i="6" s="1"/>
  <c r="O100" i="6"/>
  <c r="AQ100" i="6"/>
  <c r="AU100" i="6" s="1"/>
  <c r="O29" i="6"/>
  <c r="AQ29" i="6"/>
  <c r="AU29" i="6" s="1"/>
  <c r="O85" i="6"/>
  <c r="AQ85" i="6"/>
  <c r="AU85" i="6" s="1"/>
  <c r="O35" i="6"/>
  <c r="AQ35" i="6"/>
  <c r="AU35" i="6" s="1"/>
  <c r="O132" i="6"/>
  <c r="AQ132" i="6"/>
  <c r="AU132" i="6" s="1"/>
  <c r="O114" i="6"/>
  <c r="AQ114" i="6"/>
  <c r="AU114" i="6" s="1"/>
  <c r="O79" i="6"/>
  <c r="AQ79" i="6"/>
  <c r="AU79" i="6" s="1"/>
  <c r="O78" i="6"/>
  <c r="AQ78" i="6"/>
  <c r="AU78" i="6" s="1"/>
  <c r="O22" i="6"/>
  <c r="AQ22" i="6"/>
  <c r="AU22" i="6" s="1"/>
  <c r="O75" i="6"/>
  <c r="AQ75" i="6"/>
  <c r="AU75" i="6" s="1"/>
  <c r="O41" i="6"/>
  <c r="AQ41" i="6"/>
  <c r="AU41" i="6" s="1"/>
  <c r="O67" i="6"/>
  <c r="AQ67" i="6"/>
  <c r="AU67" i="6" s="1"/>
  <c r="O76" i="6"/>
  <c r="AQ76" i="6"/>
  <c r="AU76" i="6" s="1"/>
  <c r="O112" i="6"/>
  <c r="AQ112" i="6"/>
  <c r="AU112" i="6" s="1"/>
  <c r="O117" i="6"/>
  <c r="AQ117" i="6"/>
  <c r="AU117" i="6" s="1"/>
  <c r="O84" i="6"/>
  <c r="AQ84" i="6"/>
  <c r="AU84" i="6" s="1"/>
  <c r="O134" i="6"/>
  <c r="AQ134" i="6"/>
  <c r="AU134" i="6" s="1"/>
  <c r="O136" i="6"/>
  <c r="AQ136" i="6"/>
  <c r="AU136" i="6" s="1"/>
  <c r="O92" i="6"/>
  <c r="AQ92" i="6"/>
  <c r="AU92" i="6" s="1"/>
  <c r="O99" i="6"/>
  <c r="AQ99" i="6"/>
  <c r="AU99" i="6" s="1"/>
  <c r="O118" i="6"/>
  <c r="AQ118" i="6"/>
  <c r="AU118" i="6" s="1"/>
  <c r="O23" i="6"/>
  <c r="AQ23" i="6"/>
  <c r="AU23" i="6" s="1"/>
  <c r="O38" i="6"/>
  <c r="AQ38" i="6"/>
  <c r="AU38" i="6" s="1"/>
  <c r="AQ95" i="6"/>
  <c r="AU95" i="6" s="1"/>
  <c r="O95" i="6"/>
  <c r="O32" i="6"/>
  <c r="AQ32" i="6"/>
  <c r="AU32" i="6" s="1"/>
  <c r="O64" i="6"/>
  <c r="AQ64" i="6"/>
  <c r="AU64" i="6" s="1"/>
  <c r="O25" i="6"/>
  <c r="AQ25" i="6"/>
  <c r="AU25" i="6" s="1"/>
  <c r="O104" i="6"/>
  <c r="AQ104" i="6"/>
  <c r="AU104" i="6" s="1"/>
  <c r="O131" i="6"/>
  <c r="AQ131" i="6"/>
  <c r="AU131" i="6" s="1"/>
  <c r="O93" i="6"/>
  <c r="AQ93" i="6"/>
  <c r="AU93" i="6" s="1"/>
  <c r="O53" i="6"/>
  <c r="AQ53" i="6"/>
  <c r="AU53" i="6" s="1"/>
  <c r="O20" i="6"/>
  <c r="AQ20" i="6"/>
  <c r="AU20" i="6" s="1"/>
  <c r="O34" i="6"/>
  <c r="AQ34" i="6"/>
  <c r="AU34" i="6" s="1"/>
  <c r="O56" i="6"/>
  <c r="AQ56" i="6"/>
  <c r="AU56" i="6" s="1"/>
  <c r="O123" i="6"/>
  <c r="AQ123" i="6"/>
  <c r="AU123" i="6" s="1"/>
  <c r="AQ59" i="6"/>
  <c r="AU59" i="6" s="1"/>
  <c r="O59" i="6"/>
  <c r="O110" i="6"/>
  <c r="AQ110" i="6"/>
  <c r="AU110" i="6" s="1"/>
  <c r="O124" i="6"/>
  <c r="AQ124" i="6"/>
  <c r="AU124" i="6" s="1"/>
  <c r="O127" i="6"/>
  <c r="AQ127" i="6"/>
  <c r="AU127" i="6" s="1"/>
  <c r="O116" i="6"/>
  <c r="AQ116" i="6"/>
  <c r="AU116" i="6" s="1"/>
  <c r="O133" i="6"/>
  <c r="AQ133" i="6"/>
  <c r="AU133" i="6" s="1"/>
  <c r="O122" i="6"/>
  <c r="AQ122" i="6"/>
  <c r="AU122" i="6" s="1"/>
  <c r="O120" i="6"/>
  <c r="AQ120" i="6"/>
  <c r="AU120" i="6" s="1"/>
  <c r="O77" i="6"/>
  <c r="AQ77" i="6"/>
  <c r="AU77" i="6" s="1"/>
  <c r="O103" i="6"/>
  <c r="AQ103" i="6"/>
  <c r="AU103" i="6" s="1"/>
  <c r="O45" i="6"/>
  <c r="AQ45" i="6"/>
  <c r="AU45" i="6" s="1"/>
  <c r="O135" i="6"/>
  <c r="AQ135" i="6"/>
  <c r="AU135" i="6" s="1"/>
  <c r="AQ121" i="6"/>
  <c r="AU121" i="6" s="1"/>
  <c r="O121" i="6"/>
  <c r="O40" i="6"/>
  <c r="AQ40" i="6"/>
  <c r="AU40" i="6" s="1"/>
  <c r="O68" i="6"/>
  <c r="AQ68" i="6"/>
  <c r="AU68" i="6" s="1"/>
  <c r="O96" i="6"/>
  <c r="AQ96" i="6"/>
  <c r="AU96" i="6" s="1"/>
  <c r="O125" i="6"/>
  <c r="AQ125" i="6"/>
  <c r="AU125" i="6" s="1"/>
  <c r="AQ42" i="6"/>
  <c r="AU42" i="6" s="1"/>
  <c r="O42" i="6"/>
  <c r="O63" i="6"/>
  <c r="AQ63" i="6"/>
  <c r="AU63" i="6" s="1"/>
  <c r="O65" i="6"/>
  <c r="AQ65" i="6"/>
  <c r="AU65" i="6" s="1"/>
  <c r="AQ101" i="6"/>
  <c r="AU101" i="6" s="1"/>
  <c r="O101" i="6"/>
  <c r="O126" i="6"/>
  <c r="AQ126" i="6"/>
  <c r="AU126" i="6" s="1"/>
  <c r="AQ37" i="6"/>
  <c r="AU37" i="6" s="1"/>
  <c r="O37" i="6"/>
  <c r="O105" i="6"/>
  <c r="AQ105" i="6"/>
  <c r="AU105" i="6" s="1"/>
  <c r="O107" i="6"/>
  <c r="AQ107" i="6"/>
  <c r="AU107" i="6" s="1"/>
  <c r="O46" i="6"/>
  <c r="AQ46" i="6"/>
  <c r="AU46" i="6" s="1"/>
  <c r="O102" i="6"/>
  <c r="AQ102" i="6"/>
  <c r="AU102" i="6" s="1"/>
  <c r="O43" i="6"/>
  <c r="AQ43" i="6"/>
  <c r="AU43" i="6" s="1"/>
  <c r="O119" i="6"/>
  <c r="AQ119" i="6"/>
  <c r="AU119" i="6" s="1"/>
  <c r="O18" i="6"/>
  <c r="AI18" i="6" s="1"/>
  <c r="R18" i="6" s="1"/>
  <c r="T18" i="6" s="1"/>
  <c r="AQ18" i="6"/>
  <c r="AU18" i="6" s="1"/>
  <c r="O17" i="6"/>
  <c r="AI17" i="6" s="1"/>
  <c r="R17" i="6" s="1"/>
  <c r="AQ17" i="6"/>
  <c r="AU17" i="6" s="1"/>
  <c r="N8" i="6"/>
  <c r="O14" i="6"/>
  <c r="AQ14" i="6"/>
  <c r="AU14" i="6" s="1"/>
  <c r="O16" i="6"/>
  <c r="AQ16" i="6"/>
  <c r="AU16" i="6" s="1"/>
  <c r="O13" i="6"/>
  <c r="AQ13" i="6"/>
  <c r="AU13" i="6" s="1"/>
  <c r="O15" i="6"/>
  <c r="AQ15" i="6"/>
  <c r="AU15" i="6" s="1"/>
  <c r="AG12" i="6"/>
  <c r="AI73" i="6" l="1"/>
  <c r="R73" i="6" s="1"/>
  <c r="T73" i="6" s="1"/>
  <c r="AH73" i="6"/>
  <c r="P73" i="6" s="1"/>
  <c r="AH60" i="6"/>
  <c r="P60" i="6" s="1"/>
  <c r="AJ60" i="6" s="1"/>
  <c r="Q60" i="6" s="1"/>
  <c r="AI60" i="6"/>
  <c r="R60" i="6" s="1"/>
  <c r="T60" i="6" s="1"/>
  <c r="AI128" i="6"/>
  <c r="R128" i="6" s="1"/>
  <c r="T128" i="6" s="1"/>
  <c r="AH128" i="6"/>
  <c r="P128" i="6" s="1"/>
  <c r="AI89" i="6"/>
  <c r="R89" i="6" s="1"/>
  <c r="T89" i="6" s="1"/>
  <c r="AH89" i="6"/>
  <c r="P89" i="6" s="1"/>
  <c r="AJ89" i="6" s="1"/>
  <c r="Q89" i="6" s="1"/>
  <c r="AH81" i="6"/>
  <c r="P81" i="6" s="1"/>
  <c r="AI81" i="6"/>
  <c r="R81" i="6" s="1"/>
  <c r="T81" i="6" s="1"/>
  <c r="AI137" i="6"/>
  <c r="R137" i="6" s="1"/>
  <c r="T137" i="6" s="1"/>
  <c r="AH137" i="6"/>
  <c r="P137" i="6" s="1"/>
  <c r="AI108" i="6"/>
  <c r="R108" i="6" s="1"/>
  <c r="T108" i="6" s="1"/>
  <c r="AH108" i="6"/>
  <c r="P108" i="6" s="1"/>
  <c r="AJ108" i="6" s="1"/>
  <c r="Q108" i="6" s="1"/>
  <c r="AH86" i="6"/>
  <c r="P86" i="6" s="1"/>
  <c r="AJ86" i="6" s="1"/>
  <c r="Q86" i="6" s="1"/>
  <c r="AI86" i="6"/>
  <c r="R86" i="6" s="1"/>
  <c r="T86" i="6" s="1"/>
  <c r="AI88" i="6"/>
  <c r="R88" i="6" s="1"/>
  <c r="T88" i="6" s="1"/>
  <c r="AH88" i="6"/>
  <c r="P88" i="6" s="1"/>
  <c r="AJ88" i="6" s="1"/>
  <c r="Q88" i="6" s="1"/>
  <c r="AH43" i="6"/>
  <c r="P43" i="6" s="1"/>
  <c r="AJ43" i="6" s="1"/>
  <c r="Q43" i="6" s="1"/>
  <c r="AI43" i="6"/>
  <c r="R43" i="6" s="1"/>
  <c r="T43" i="6" s="1"/>
  <c r="AH105" i="6"/>
  <c r="P105" i="6" s="1"/>
  <c r="AI105" i="6"/>
  <c r="R105" i="6" s="1"/>
  <c r="T105" i="6" s="1"/>
  <c r="AH65" i="6"/>
  <c r="P65" i="6" s="1"/>
  <c r="AJ65" i="6" s="1"/>
  <c r="Q65" i="6" s="1"/>
  <c r="AI65" i="6"/>
  <c r="R65" i="6" s="1"/>
  <c r="T65" i="6" s="1"/>
  <c r="AI96" i="6"/>
  <c r="R96" i="6" s="1"/>
  <c r="T96" i="6" s="1"/>
  <c r="AH96" i="6"/>
  <c r="P96" i="6" s="1"/>
  <c r="AJ96" i="6" s="1"/>
  <c r="Q96" i="6" s="1"/>
  <c r="AI135" i="6"/>
  <c r="R135" i="6" s="1"/>
  <c r="T135" i="6" s="1"/>
  <c r="AH135" i="6"/>
  <c r="P135" i="6" s="1"/>
  <c r="AJ135" i="6" s="1"/>
  <c r="Q135" i="6" s="1"/>
  <c r="AH120" i="6"/>
  <c r="P120" i="6" s="1"/>
  <c r="AJ120" i="6" s="1"/>
  <c r="Q120" i="6" s="1"/>
  <c r="AI120" i="6"/>
  <c r="R120" i="6" s="1"/>
  <c r="T120" i="6" s="1"/>
  <c r="AI127" i="6"/>
  <c r="R127" i="6" s="1"/>
  <c r="T127" i="6" s="1"/>
  <c r="AH127" i="6"/>
  <c r="P127" i="6" s="1"/>
  <c r="AI123" i="6"/>
  <c r="R123" i="6" s="1"/>
  <c r="T123" i="6" s="1"/>
  <c r="AH123" i="6"/>
  <c r="P123" i="6" s="1"/>
  <c r="AI53" i="6"/>
  <c r="R53" i="6" s="1"/>
  <c r="T53" i="6" s="1"/>
  <c r="AH53" i="6"/>
  <c r="P53" i="6" s="1"/>
  <c r="AJ53" i="6" s="1"/>
  <c r="AI25" i="6"/>
  <c r="R25" i="6" s="1"/>
  <c r="T25" i="6" s="1"/>
  <c r="AH25" i="6"/>
  <c r="P25" i="6" s="1"/>
  <c r="AI38" i="6"/>
  <c r="R38" i="6" s="1"/>
  <c r="T38" i="6" s="1"/>
  <c r="AH38" i="6"/>
  <c r="P38" i="6" s="1"/>
  <c r="AJ38" i="6" s="1"/>
  <c r="AI92" i="6"/>
  <c r="R92" i="6" s="1"/>
  <c r="T92" i="6" s="1"/>
  <c r="AH92" i="6"/>
  <c r="P92" i="6" s="1"/>
  <c r="AJ92" i="6" s="1"/>
  <c r="Q92" i="6" s="1"/>
  <c r="AI117" i="6"/>
  <c r="R117" i="6" s="1"/>
  <c r="T117" i="6" s="1"/>
  <c r="AH117" i="6"/>
  <c r="P117" i="6" s="1"/>
  <c r="AJ117" i="6" s="1"/>
  <c r="Q117" i="6" s="1"/>
  <c r="AH41" i="6"/>
  <c r="P41" i="6" s="1"/>
  <c r="AJ41" i="6" s="1"/>
  <c r="Q41" i="6" s="1"/>
  <c r="AI41" i="6"/>
  <c r="R41" i="6" s="1"/>
  <c r="T41" i="6" s="1"/>
  <c r="AI79" i="6"/>
  <c r="R79" i="6" s="1"/>
  <c r="T79" i="6" s="1"/>
  <c r="AH79" i="6"/>
  <c r="P79" i="6" s="1"/>
  <c r="AH85" i="6"/>
  <c r="P85" i="6" s="1"/>
  <c r="AI85" i="6"/>
  <c r="R85" i="6" s="1"/>
  <c r="T85" i="6" s="1"/>
  <c r="AI113" i="6"/>
  <c r="R113" i="6" s="1"/>
  <c r="T113" i="6" s="1"/>
  <c r="AH113" i="6"/>
  <c r="P113" i="6" s="1"/>
  <c r="AJ113" i="6" s="1"/>
  <c r="AI98" i="6"/>
  <c r="R98" i="6" s="1"/>
  <c r="T98" i="6" s="1"/>
  <c r="AH98" i="6"/>
  <c r="P98" i="6" s="1"/>
  <c r="AJ98" i="6" s="1"/>
  <c r="Q98" i="6" s="1"/>
  <c r="AI39" i="6"/>
  <c r="R39" i="6" s="1"/>
  <c r="T39" i="6" s="1"/>
  <c r="AH39" i="6"/>
  <c r="P39" i="6" s="1"/>
  <c r="AJ39" i="6" s="1"/>
  <c r="Q39" i="6" s="1"/>
  <c r="AI80" i="6"/>
  <c r="R80" i="6" s="1"/>
  <c r="T80" i="6" s="1"/>
  <c r="AH80" i="6"/>
  <c r="P80" i="6" s="1"/>
  <c r="AJ80" i="6" s="1"/>
  <c r="Q80" i="6" s="1"/>
  <c r="AH71" i="6"/>
  <c r="P71" i="6" s="1"/>
  <c r="AJ71" i="6" s="1"/>
  <c r="Q71" i="6" s="1"/>
  <c r="AI71" i="6"/>
  <c r="R71" i="6" s="1"/>
  <c r="T71" i="6" s="1"/>
  <c r="AI69" i="6"/>
  <c r="R69" i="6" s="1"/>
  <c r="T69" i="6" s="1"/>
  <c r="AH69" i="6"/>
  <c r="P69" i="6" s="1"/>
  <c r="AI66" i="6"/>
  <c r="R66" i="6" s="1"/>
  <c r="T66" i="6" s="1"/>
  <c r="AH66" i="6"/>
  <c r="P66" i="6" s="1"/>
  <c r="AJ66" i="6" s="1"/>
  <c r="Q66" i="6" s="1"/>
  <c r="AI97" i="6"/>
  <c r="R97" i="6" s="1"/>
  <c r="T97" i="6" s="1"/>
  <c r="AH97" i="6"/>
  <c r="P97" i="6" s="1"/>
  <c r="AJ97" i="6" s="1"/>
  <c r="Q97" i="6" s="1"/>
  <c r="AH70" i="6"/>
  <c r="P70" i="6" s="1"/>
  <c r="AJ70" i="6" s="1"/>
  <c r="Q70" i="6" s="1"/>
  <c r="AI70" i="6"/>
  <c r="R70" i="6" s="1"/>
  <c r="T70" i="6" s="1"/>
  <c r="AI102" i="6"/>
  <c r="R102" i="6" s="1"/>
  <c r="T102" i="6" s="1"/>
  <c r="AH102" i="6"/>
  <c r="P102" i="6" s="1"/>
  <c r="AI63" i="6"/>
  <c r="R63" i="6" s="1"/>
  <c r="T63" i="6" s="1"/>
  <c r="AH63" i="6"/>
  <c r="P63" i="6" s="1"/>
  <c r="AJ63" i="6" s="1"/>
  <c r="AI68" i="6"/>
  <c r="R68" i="6" s="1"/>
  <c r="T68" i="6" s="1"/>
  <c r="AH68" i="6"/>
  <c r="P68" i="6" s="1"/>
  <c r="AJ68" i="6" s="1"/>
  <c r="Q68" i="6" s="1"/>
  <c r="AI45" i="6"/>
  <c r="R45" i="6" s="1"/>
  <c r="T45" i="6" s="1"/>
  <c r="AH45" i="6"/>
  <c r="P45" i="6" s="1"/>
  <c r="AI122" i="6"/>
  <c r="R122" i="6" s="1"/>
  <c r="T122" i="6" s="1"/>
  <c r="AH122" i="6"/>
  <c r="P122" i="6" s="1"/>
  <c r="AJ122" i="6" s="1"/>
  <c r="Q122" i="6" s="1"/>
  <c r="AH124" i="6"/>
  <c r="P124" i="6" s="1"/>
  <c r="AJ124" i="6" s="1"/>
  <c r="Q124" i="6" s="1"/>
  <c r="AI124" i="6"/>
  <c r="R124" i="6" s="1"/>
  <c r="T124" i="6" s="1"/>
  <c r="AI56" i="6"/>
  <c r="R56" i="6" s="1"/>
  <c r="T56" i="6" s="1"/>
  <c r="AH56" i="6"/>
  <c r="P56" i="6" s="1"/>
  <c r="AI93" i="6"/>
  <c r="R93" i="6" s="1"/>
  <c r="T93" i="6" s="1"/>
  <c r="AH93" i="6"/>
  <c r="P93" i="6" s="1"/>
  <c r="AI64" i="6"/>
  <c r="R64" i="6" s="1"/>
  <c r="T64" i="6" s="1"/>
  <c r="AH64" i="6"/>
  <c r="P64" i="6" s="1"/>
  <c r="AJ64" i="6" s="1"/>
  <c r="Q64" i="6" s="1"/>
  <c r="AI23" i="6"/>
  <c r="R23" i="6" s="1"/>
  <c r="T23" i="6" s="1"/>
  <c r="AH23" i="6"/>
  <c r="P23" i="6" s="1"/>
  <c r="AJ23" i="6" s="1"/>
  <c r="Q23" i="6" s="1"/>
  <c r="AI136" i="6"/>
  <c r="R136" i="6" s="1"/>
  <c r="T136" i="6" s="1"/>
  <c r="AH136" i="6"/>
  <c r="P136" i="6" s="1"/>
  <c r="AJ136" i="6" s="1"/>
  <c r="Q136" i="6" s="1"/>
  <c r="AI112" i="6"/>
  <c r="R112" i="6" s="1"/>
  <c r="T112" i="6" s="1"/>
  <c r="AH112" i="6"/>
  <c r="P112" i="6" s="1"/>
  <c r="AJ112" i="6" s="1"/>
  <c r="Q112" i="6" s="1"/>
  <c r="AI75" i="6"/>
  <c r="R75" i="6" s="1"/>
  <c r="T75" i="6" s="1"/>
  <c r="AH75" i="6"/>
  <c r="P75" i="6" s="1"/>
  <c r="AJ75" i="6" s="1"/>
  <c r="Q75" i="6" s="1"/>
  <c r="AH114" i="6"/>
  <c r="P114" i="6" s="1"/>
  <c r="AJ114" i="6" s="1"/>
  <c r="Q114" i="6" s="1"/>
  <c r="AI114" i="6"/>
  <c r="R114" i="6" s="1"/>
  <c r="T114" i="6" s="1"/>
  <c r="AH29" i="6"/>
  <c r="P29" i="6" s="1"/>
  <c r="AJ29" i="6" s="1"/>
  <c r="Q29" i="6" s="1"/>
  <c r="AI29" i="6"/>
  <c r="R29" i="6" s="1"/>
  <c r="T29" i="6" s="1"/>
  <c r="AI52" i="6"/>
  <c r="R52" i="6" s="1"/>
  <c r="T52" i="6" s="1"/>
  <c r="AH52" i="6"/>
  <c r="P52" i="6" s="1"/>
  <c r="AJ52" i="6" s="1"/>
  <c r="Q52" i="6" s="1"/>
  <c r="AH26" i="6"/>
  <c r="P26" i="6" s="1"/>
  <c r="AI26" i="6"/>
  <c r="R26" i="6" s="1"/>
  <c r="T26" i="6" s="1"/>
  <c r="AH50" i="6"/>
  <c r="P50" i="6" s="1"/>
  <c r="AJ50" i="6" s="1"/>
  <c r="Q50" i="6" s="1"/>
  <c r="AI50" i="6"/>
  <c r="R50" i="6" s="1"/>
  <c r="T50" i="6" s="1"/>
  <c r="AI58" i="6"/>
  <c r="R58" i="6" s="1"/>
  <c r="T58" i="6" s="1"/>
  <c r="AH58" i="6"/>
  <c r="P58" i="6" s="1"/>
  <c r="AJ58" i="6" s="1"/>
  <c r="Q58" i="6" s="1"/>
  <c r="AH94" i="6"/>
  <c r="P94" i="6" s="1"/>
  <c r="AI94" i="6"/>
  <c r="R94" i="6" s="1"/>
  <c r="T94" i="6" s="1"/>
  <c r="AI55" i="6"/>
  <c r="R55" i="6" s="1"/>
  <c r="T55" i="6" s="1"/>
  <c r="AH55" i="6"/>
  <c r="P55" i="6" s="1"/>
  <c r="AI37" i="6"/>
  <c r="R37" i="6" s="1"/>
  <c r="T37" i="6" s="1"/>
  <c r="AH37" i="6"/>
  <c r="P37" i="6" s="1"/>
  <c r="AJ37" i="6" s="1"/>
  <c r="Q37" i="6" s="1"/>
  <c r="AI42" i="6"/>
  <c r="R42" i="6" s="1"/>
  <c r="T42" i="6" s="1"/>
  <c r="AH42" i="6"/>
  <c r="P42" i="6" s="1"/>
  <c r="AJ42" i="6" s="1"/>
  <c r="Q42" i="6" s="1"/>
  <c r="AI21" i="6"/>
  <c r="R21" i="6" s="1"/>
  <c r="T21" i="6" s="1"/>
  <c r="AH21" i="6"/>
  <c r="P21" i="6" s="1"/>
  <c r="AH111" i="6"/>
  <c r="P111" i="6" s="1"/>
  <c r="AI111" i="6"/>
  <c r="R111" i="6" s="1"/>
  <c r="T111" i="6" s="1"/>
  <c r="AH46" i="6"/>
  <c r="P46" i="6" s="1"/>
  <c r="AI46" i="6"/>
  <c r="R46" i="6" s="1"/>
  <c r="T46" i="6" s="1"/>
  <c r="AI126" i="6"/>
  <c r="R126" i="6" s="1"/>
  <c r="T126" i="6" s="1"/>
  <c r="AH126" i="6"/>
  <c r="P126" i="6" s="1"/>
  <c r="AJ126" i="6" s="1"/>
  <c r="Q126" i="6" s="1"/>
  <c r="AI40" i="6"/>
  <c r="R40" i="6" s="1"/>
  <c r="T40" i="6" s="1"/>
  <c r="AH40" i="6"/>
  <c r="P40" i="6" s="1"/>
  <c r="AJ40" i="6" s="1"/>
  <c r="Q40" i="6" s="1"/>
  <c r="AH103" i="6"/>
  <c r="P103" i="6" s="1"/>
  <c r="AJ103" i="6" s="1"/>
  <c r="Q103" i="6" s="1"/>
  <c r="AI103" i="6"/>
  <c r="R103" i="6" s="1"/>
  <c r="T103" i="6" s="1"/>
  <c r="AI133" i="6"/>
  <c r="R133" i="6" s="1"/>
  <c r="T133" i="6" s="1"/>
  <c r="AH133" i="6"/>
  <c r="P133" i="6" s="1"/>
  <c r="AJ133" i="6" s="1"/>
  <c r="Q133" i="6" s="1"/>
  <c r="AI110" i="6"/>
  <c r="R110" i="6" s="1"/>
  <c r="T110" i="6" s="1"/>
  <c r="AH110" i="6"/>
  <c r="P110" i="6" s="1"/>
  <c r="AJ110" i="6" s="1"/>
  <c r="Q110" i="6" s="1"/>
  <c r="AH34" i="6"/>
  <c r="P34" i="6" s="1"/>
  <c r="AI34" i="6"/>
  <c r="R34" i="6" s="1"/>
  <c r="T34" i="6" s="1"/>
  <c r="AI131" i="6"/>
  <c r="R131" i="6" s="1"/>
  <c r="T131" i="6" s="1"/>
  <c r="AH131" i="6"/>
  <c r="P131" i="6" s="1"/>
  <c r="AJ131" i="6" s="1"/>
  <c r="Q131" i="6" s="1"/>
  <c r="AH32" i="6"/>
  <c r="P32" i="6" s="1"/>
  <c r="AJ32" i="6" s="1"/>
  <c r="Q32" i="6" s="1"/>
  <c r="AI32" i="6"/>
  <c r="R32" i="6" s="1"/>
  <c r="T32" i="6" s="1"/>
  <c r="AI118" i="6"/>
  <c r="R118" i="6" s="1"/>
  <c r="T118" i="6" s="1"/>
  <c r="AH118" i="6"/>
  <c r="P118" i="6" s="1"/>
  <c r="AJ118" i="6" s="1"/>
  <c r="AI134" i="6"/>
  <c r="R134" i="6" s="1"/>
  <c r="T134" i="6" s="1"/>
  <c r="AH134" i="6"/>
  <c r="P134" i="6" s="1"/>
  <c r="AJ134" i="6" s="1"/>
  <c r="Q134" i="6" s="1"/>
  <c r="AH76" i="6"/>
  <c r="P76" i="6" s="1"/>
  <c r="AI76" i="6"/>
  <c r="R76" i="6" s="1"/>
  <c r="T76" i="6" s="1"/>
  <c r="AI22" i="6"/>
  <c r="R22" i="6" s="1"/>
  <c r="T22" i="6" s="1"/>
  <c r="AH22" i="6"/>
  <c r="P22" i="6" s="1"/>
  <c r="AI132" i="6"/>
  <c r="R132" i="6" s="1"/>
  <c r="T132" i="6" s="1"/>
  <c r="AH132" i="6"/>
  <c r="P132" i="6" s="1"/>
  <c r="AJ132" i="6" s="1"/>
  <c r="Q132" i="6" s="1"/>
  <c r="AI100" i="6"/>
  <c r="R100" i="6" s="1"/>
  <c r="T100" i="6" s="1"/>
  <c r="AH100" i="6"/>
  <c r="P100" i="6" s="1"/>
  <c r="AJ100" i="6" s="1"/>
  <c r="Q100" i="6" s="1"/>
  <c r="AH57" i="6"/>
  <c r="P57" i="6" s="1"/>
  <c r="AJ57" i="6" s="1"/>
  <c r="AI57" i="6"/>
  <c r="R57" i="6" s="1"/>
  <c r="T57" i="6" s="1"/>
  <c r="AI72" i="6"/>
  <c r="R72" i="6" s="1"/>
  <c r="T72" i="6" s="1"/>
  <c r="AH72" i="6"/>
  <c r="P72" i="6" s="1"/>
  <c r="AJ72" i="6" s="1"/>
  <c r="Q72" i="6" s="1"/>
  <c r="AI36" i="6"/>
  <c r="R36" i="6" s="1"/>
  <c r="T36" i="6" s="1"/>
  <c r="AH36" i="6"/>
  <c r="P36" i="6" s="1"/>
  <c r="AJ36" i="6" s="1"/>
  <c r="Q36" i="6" s="1"/>
  <c r="AI83" i="6"/>
  <c r="R83" i="6" s="1"/>
  <c r="T83" i="6" s="1"/>
  <c r="AH83" i="6"/>
  <c r="P83" i="6" s="1"/>
  <c r="AJ83" i="6" s="1"/>
  <c r="Q83" i="6" s="1"/>
  <c r="AI54" i="6"/>
  <c r="R54" i="6" s="1"/>
  <c r="T54" i="6" s="1"/>
  <c r="AH54" i="6"/>
  <c r="P54" i="6" s="1"/>
  <c r="AJ54" i="6" s="1"/>
  <c r="Q54" i="6" s="1"/>
  <c r="AI28" i="6"/>
  <c r="R28" i="6" s="1"/>
  <c r="T28" i="6" s="1"/>
  <c r="AH28" i="6"/>
  <c r="P28" i="6" s="1"/>
  <c r="AJ28" i="6" s="1"/>
  <c r="Q28" i="6" s="1"/>
  <c r="AI121" i="6"/>
  <c r="R121" i="6" s="1"/>
  <c r="T121" i="6" s="1"/>
  <c r="AH121" i="6"/>
  <c r="P121" i="6" s="1"/>
  <c r="AJ121" i="6" s="1"/>
  <c r="Q121" i="6" s="1"/>
  <c r="AH59" i="6"/>
  <c r="P59" i="6" s="1"/>
  <c r="AJ59" i="6" s="1"/>
  <c r="Q59" i="6" s="1"/>
  <c r="AI59" i="6"/>
  <c r="R59" i="6" s="1"/>
  <c r="T59" i="6" s="1"/>
  <c r="AI95" i="6"/>
  <c r="R95" i="6" s="1"/>
  <c r="T95" i="6" s="1"/>
  <c r="AH95" i="6"/>
  <c r="P95" i="6" s="1"/>
  <c r="AJ95" i="6" s="1"/>
  <c r="Q95" i="6" s="1"/>
  <c r="AI101" i="6"/>
  <c r="R101" i="6" s="1"/>
  <c r="T101" i="6" s="1"/>
  <c r="AH101" i="6"/>
  <c r="P101" i="6" s="1"/>
  <c r="AJ101" i="6" s="1"/>
  <c r="Q101" i="6" s="1"/>
  <c r="AH119" i="6"/>
  <c r="P119" i="6" s="1"/>
  <c r="AJ119" i="6" s="1"/>
  <c r="AI119" i="6"/>
  <c r="R119" i="6" s="1"/>
  <c r="T119" i="6" s="1"/>
  <c r="AH107" i="6"/>
  <c r="P107" i="6" s="1"/>
  <c r="AJ107" i="6" s="1"/>
  <c r="Q107" i="6" s="1"/>
  <c r="AI107" i="6"/>
  <c r="R107" i="6" s="1"/>
  <c r="T107" i="6" s="1"/>
  <c r="AI125" i="6"/>
  <c r="R125" i="6" s="1"/>
  <c r="T125" i="6" s="1"/>
  <c r="AH125" i="6"/>
  <c r="P125" i="6" s="1"/>
  <c r="AJ125" i="6" s="1"/>
  <c r="Q125" i="6" s="1"/>
  <c r="AI77" i="6"/>
  <c r="R77" i="6" s="1"/>
  <c r="T77" i="6" s="1"/>
  <c r="AH77" i="6"/>
  <c r="P77" i="6" s="1"/>
  <c r="AJ77" i="6" s="1"/>
  <c r="Q77" i="6" s="1"/>
  <c r="AH116" i="6"/>
  <c r="P116" i="6" s="1"/>
  <c r="AI116" i="6"/>
  <c r="R116" i="6" s="1"/>
  <c r="T116" i="6" s="1"/>
  <c r="AI20" i="6"/>
  <c r="R20" i="6" s="1"/>
  <c r="T20" i="6" s="1"/>
  <c r="AH20" i="6"/>
  <c r="P20" i="6" s="1"/>
  <c r="AI104" i="6"/>
  <c r="R104" i="6" s="1"/>
  <c r="T104" i="6" s="1"/>
  <c r="AH104" i="6"/>
  <c r="P104" i="6" s="1"/>
  <c r="AJ104" i="6" s="1"/>
  <c r="Q104" i="6" s="1"/>
  <c r="AI99" i="6"/>
  <c r="R99" i="6" s="1"/>
  <c r="T99" i="6" s="1"/>
  <c r="AH99" i="6"/>
  <c r="P99" i="6" s="1"/>
  <c r="AJ99" i="6" s="1"/>
  <c r="Q99" i="6" s="1"/>
  <c r="AI84" i="6"/>
  <c r="R84" i="6" s="1"/>
  <c r="T84" i="6" s="1"/>
  <c r="AH84" i="6"/>
  <c r="P84" i="6" s="1"/>
  <c r="AI67" i="6"/>
  <c r="R67" i="6" s="1"/>
  <c r="T67" i="6" s="1"/>
  <c r="AH67" i="6"/>
  <c r="P67" i="6" s="1"/>
  <c r="AJ67" i="6" s="1"/>
  <c r="Q67" i="6" s="1"/>
  <c r="AI78" i="6"/>
  <c r="R78" i="6" s="1"/>
  <c r="T78" i="6" s="1"/>
  <c r="AH78" i="6"/>
  <c r="P78" i="6" s="1"/>
  <c r="AJ78" i="6" s="1"/>
  <c r="Q78" i="6" s="1"/>
  <c r="AI35" i="6"/>
  <c r="R35" i="6" s="1"/>
  <c r="T35" i="6" s="1"/>
  <c r="AH35" i="6"/>
  <c r="P35" i="6" s="1"/>
  <c r="AJ35" i="6" s="1"/>
  <c r="Q35" i="6" s="1"/>
  <c r="AI48" i="6"/>
  <c r="R48" i="6" s="1"/>
  <c r="T48" i="6" s="1"/>
  <c r="AH48" i="6"/>
  <c r="P48" i="6" s="1"/>
  <c r="AH130" i="6"/>
  <c r="P130" i="6" s="1"/>
  <c r="AJ130" i="6" s="1"/>
  <c r="Q130" i="6" s="1"/>
  <c r="AI130" i="6"/>
  <c r="R130" i="6" s="1"/>
  <c r="T130" i="6" s="1"/>
  <c r="AI115" i="6"/>
  <c r="R115" i="6" s="1"/>
  <c r="T115" i="6" s="1"/>
  <c r="AH115" i="6"/>
  <c r="P115" i="6" s="1"/>
  <c r="AJ115" i="6" s="1"/>
  <c r="Q115" i="6" s="1"/>
  <c r="AI91" i="6"/>
  <c r="R91" i="6" s="1"/>
  <c r="T91" i="6" s="1"/>
  <c r="AH91" i="6"/>
  <c r="P91" i="6" s="1"/>
  <c r="AH19" i="6"/>
  <c r="P19" i="6" s="1"/>
  <c r="AJ19" i="6" s="1"/>
  <c r="Q19" i="6" s="1"/>
  <c r="AI19" i="6"/>
  <c r="R19" i="6" s="1"/>
  <c r="T19" i="6" s="1"/>
  <c r="AI47" i="6"/>
  <c r="R47" i="6" s="1"/>
  <c r="T47" i="6" s="1"/>
  <c r="AH47" i="6"/>
  <c r="P47" i="6" s="1"/>
  <c r="AJ47" i="6" s="1"/>
  <c r="Q47" i="6" s="1"/>
  <c r="AI106" i="6"/>
  <c r="R106" i="6" s="1"/>
  <c r="T106" i="6" s="1"/>
  <c r="AH106" i="6"/>
  <c r="P106" i="6" s="1"/>
  <c r="AI33" i="6"/>
  <c r="R33" i="6" s="1"/>
  <c r="T33" i="6" s="1"/>
  <c r="AH33" i="6"/>
  <c r="P33" i="6" s="1"/>
  <c r="AI30" i="6"/>
  <c r="R30" i="6" s="1"/>
  <c r="T30" i="6" s="1"/>
  <c r="AH30" i="6"/>
  <c r="P30" i="6" s="1"/>
  <c r="AJ30" i="6" s="1"/>
  <c r="Q30" i="6" s="1"/>
  <c r="AH17" i="6"/>
  <c r="P17" i="6" s="1"/>
  <c r="AJ17" i="6" s="1"/>
  <c r="Q17" i="6" s="1"/>
  <c r="T17" i="6"/>
  <c r="AH18" i="6"/>
  <c r="P18" i="6" s="1"/>
  <c r="AH15" i="6"/>
  <c r="P15" i="6" s="1"/>
  <c r="AJ15" i="6" s="1"/>
  <c r="Q15" i="6" s="1"/>
  <c r="AI15" i="6"/>
  <c r="R15" i="6" s="1"/>
  <c r="T15" i="6" s="1"/>
  <c r="AI16" i="6"/>
  <c r="R16" i="6" s="1"/>
  <c r="T16" i="6" s="1"/>
  <c r="AH16" i="6"/>
  <c r="P16" i="6" s="1"/>
  <c r="AI13" i="6"/>
  <c r="R13" i="6" s="1"/>
  <c r="T13" i="6" s="1"/>
  <c r="AH13" i="6"/>
  <c r="P13" i="6" s="1"/>
  <c r="AJ13" i="6" s="1"/>
  <c r="Q13" i="6" s="1"/>
  <c r="AI14" i="6"/>
  <c r="R14" i="6" s="1"/>
  <c r="T14" i="6" s="1"/>
  <c r="AH14" i="6"/>
  <c r="P14" i="6" s="1"/>
  <c r="AJ14" i="6" s="1"/>
  <c r="Q14" i="6" s="1"/>
  <c r="O12" i="6"/>
  <c r="O8" i="6" s="1"/>
  <c r="AJ4" i="6"/>
  <c r="AQ12" i="6"/>
  <c r="AL117" i="6" l="1"/>
  <c r="S117" i="6" s="1"/>
  <c r="U117" i="6" s="1"/>
  <c r="AL43" i="6"/>
  <c r="S43" i="6" s="1"/>
  <c r="U43" i="6" s="1"/>
  <c r="AJ137" i="6"/>
  <c r="Q137" i="6" s="1"/>
  <c r="AL107" i="6"/>
  <c r="S107" i="6" s="1"/>
  <c r="U107" i="6" s="1"/>
  <c r="AL108" i="6"/>
  <c r="S108" i="6" s="1"/>
  <c r="U108" i="6" s="1"/>
  <c r="AL40" i="6"/>
  <c r="S40" i="6" s="1"/>
  <c r="U40" i="6" s="1"/>
  <c r="AL37" i="6"/>
  <c r="S37" i="6" s="1"/>
  <c r="U37" i="6" s="1"/>
  <c r="AL120" i="6"/>
  <c r="S120" i="6" s="1"/>
  <c r="U120" i="6" s="1"/>
  <c r="AL89" i="6"/>
  <c r="S89" i="6" s="1"/>
  <c r="U89" i="6" s="1"/>
  <c r="AJ106" i="6"/>
  <c r="Q106" i="6" s="1"/>
  <c r="AJ116" i="6"/>
  <c r="Q116" i="6" s="1"/>
  <c r="AL60" i="6"/>
  <c r="S60" i="6" s="1"/>
  <c r="U60" i="6" s="1"/>
  <c r="AL86" i="6"/>
  <c r="S86" i="6" s="1"/>
  <c r="U86" i="6" s="1"/>
  <c r="AL136" i="6"/>
  <c r="S136" i="6" s="1"/>
  <c r="U136" i="6" s="1"/>
  <c r="AJ79" i="6"/>
  <c r="Q79" i="6" s="1"/>
  <c r="AJ128" i="6"/>
  <c r="Q128" i="6" s="1"/>
  <c r="AJ73" i="6"/>
  <c r="Q73" i="6" s="1"/>
  <c r="AJ94" i="6"/>
  <c r="Q94" i="6" s="1"/>
  <c r="AJ81" i="6"/>
  <c r="Q81" i="6" s="1"/>
  <c r="AL134" i="6"/>
  <c r="S134" i="6" s="1"/>
  <c r="U134" i="6" s="1"/>
  <c r="AL112" i="6"/>
  <c r="S112" i="6" s="1"/>
  <c r="U112" i="6" s="1"/>
  <c r="AL70" i="6"/>
  <c r="S70" i="6" s="1"/>
  <c r="U70" i="6" s="1"/>
  <c r="AJ127" i="6"/>
  <c r="Q127" i="6" s="1"/>
  <c r="AL115" i="6"/>
  <c r="S115" i="6" s="1"/>
  <c r="U115" i="6" s="1"/>
  <c r="AL126" i="6"/>
  <c r="S126" i="6" s="1"/>
  <c r="U126" i="6" s="1"/>
  <c r="AL29" i="6"/>
  <c r="S29" i="6" s="1"/>
  <c r="U29" i="6" s="1"/>
  <c r="AL96" i="6"/>
  <c r="S96" i="6" s="1"/>
  <c r="U96" i="6" s="1"/>
  <c r="AL97" i="6"/>
  <c r="S97" i="6" s="1"/>
  <c r="U97" i="6" s="1"/>
  <c r="AL122" i="6"/>
  <c r="S122" i="6" s="1"/>
  <c r="U122" i="6" s="1"/>
  <c r="AL92" i="6"/>
  <c r="S92" i="6" s="1"/>
  <c r="U92" i="6" s="1"/>
  <c r="AL131" i="6"/>
  <c r="S131" i="6" s="1"/>
  <c r="U131" i="6" s="1"/>
  <c r="AJ48" i="6"/>
  <c r="Q48" i="6" s="1"/>
  <c r="AL125" i="6"/>
  <c r="S125" i="6" s="1"/>
  <c r="U125" i="6" s="1"/>
  <c r="AL80" i="6"/>
  <c r="S80" i="6" s="1"/>
  <c r="U80" i="6" s="1"/>
  <c r="Q53" i="6"/>
  <c r="AL53" i="6"/>
  <c r="S53" i="6" s="1"/>
  <c r="U53" i="6" s="1"/>
  <c r="AJ55" i="6"/>
  <c r="Q55" i="6" s="1"/>
  <c r="AJ45" i="6"/>
  <c r="Q45" i="6" s="1"/>
  <c r="AL30" i="6"/>
  <c r="S30" i="6" s="1"/>
  <c r="U30" i="6" s="1"/>
  <c r="AL28" i="6"/>
  <c r="S28" i="6" s="1"/>
  <c r="U28" i="6" s="1"/>
  <c r="AJ26" i="6"/>
  <c r="Q26" i="6" s="1"/>
  <c r="AJ25" i="6"/>
  <c r="Q25" i="6" s="1"/>
  <c r="AL19" i="6"/>
  <c r="S19" i="6" s="1"/>
  <c r="U19" i="6" s="1"/>
  <c r="AJ22" i="6"/>
  <c r="Q22" i="6" s="1"/>
  <c r="Q63" i="6"/>
  <c r="AL63" i="6"/>
  <c r="S63" i="6" s="1"/>
  <c r="U63" i="6" s="1"/>
  <c r="Q113" i="6"/>
  <c r="AL113" i="6"/>
  <c r="S113" i="6" s="1"/>
  <c r="U113" i="6" s="1"/>
  <c r="Q118" i="6"/>
  <c r="AL118" i="6"/>
  <c r="S118" i="6" s="1"/>
  <c r="U118" i="6" s="1"/>
  <c r="Q119" i="6"/>
  <c r="AL119" i="6"/>
  <c r="S119" i="6" s="1"/>
  <c r="U119" i="6" s="1"/>
  <c r="Q57" i="6"/>
  <c r="AL57" i="6"/>
  <c r="S57" i="6" s="1"/>
  <c r="U57" i="6" s="1"/>
  <c r="Q38" i="6"/>
  <c r="AL38" i="6"/>
  <c r="S38" i="6" s="1"/>
  <c r="U38" i="6" s="1"/>
  <c r="AL17" i="6"/>
  <c r="S17" i="6" s="1"/>
  <c r="U17" i="6" s="1"/>
  <c r="AJ33" i="6"/>
  <c r="Q33" i="6" s="1"/>
  <c r="AJ91" i="6"/>
  <c r="Q91" i="6" s="1"/>
  <c r="AL130" i="6"/>
  <c r="S130" i="6" s="1"/>
  <c r="U130" i="6" s="1"/>
  <c r="AL67" i="6"/>
  <c r="S67" i="6" s="1"/>
  <c r="U67" i="6" s="1"/>
  <c r="AJ20" i="6"/>
  <c r="Q20" i="6" s="1"/>
  <c r="AL101" i="6"/>
  <c r="S101" i="6" s="1"/>
  <c r="U101" i="6" s="1"/>
  <c r="AL72" i="6"/>
  <c r="S72" i="6" s="1"/>
  <c r="U72" i="6" s="1"/>
  <c r="AL32" i="6"/>
  <c r="S32" i="6" s="1"/>
  <c r="U32" i="6" s="1"/>
  <c r="AL133" i="6"/>
  <c r="S133" i="6" s="1"/>
  <c r="U133" i="6" s="1"/>
  <c r="AJ46" i="6"/>
  <c r="Q46" i="6" s="1"/>
  <c r="AJ21" i="6"/>
  <c r="Q21" i="6" s="1"/>
  <c r="AL50" i="6"/>
  <c r="S50" i="6" s="1"/>
  <c r="U50" i="6" s="1"/>
  <c r="AL23" i="6"/>
  <c r="S23" i="6" s="1"/>
  <c r="U23" i="6" s="1"/>
  <c r="AJ93" i="6"/>
  <c r="Q93" i="6" s="1"/>
  <c r="AL39" i="6"/>
  <c r="S39" i="6" s="1"/>
  <c r="U39" i="6" s="1"/>
  <c r="AL65" i="6"/>
  <c r="S65" i="6" s="1"/>
  <c r="U65" i="6" s="1"/>
  <c r="AL47" i="6"/>
  <c r="S47" i="6" s="1"/>
  <c r="U47" i="6" s="1"/>
  <c r="AL77" i="6"/>
  <c r="S77" i="6" s="1"/>
  <c r="U77" i="6" s="1"/>
  <c r="AL59" i="6"/>
  <c r="S59" i="6" s="1"/>
  <c r="U59" i="6" s="1"/>
  <c r="AL83" i="6"/>
  <c r="S83" i="6" s="1"/>
  <c r="U83" i="6" s="1"/>
  <c r="AL100" i="6"/>
  <c r="S100" i="6" s="1"/>
  <c r="U100" i="6" s="1"/>
  <c r="AJ34" i="6"/>
  <c r="Q34" i="6" s="1"/>
  <c r="AL52" i="6"/>
  <c r="S52" i="6" s="1"/>
  <c r="U52" i="6" s="1"/>
  <c r="AL114" i="6"/>
  <c r="S114" i="6" s="1"/>
  <c r="U114" i="6" s="1"/>
  <c r="AL124" i="6"/>
  <c r="S124" i="6" s="1"/>
  <c r="U124" i="6" s="1"/>
  <c r="AL66" i="6"/>
  <c r="S66" i="6" s="1"/>
  <c r="U66" i="6" s="1"/>
  <c r="AL71" i="6"/>
  <c r="S71" i="6" s="1"/>
  <c r="U71" i="6" s="1"/>
  <c r="AL35" i="6"/>
  <c r="S35" i="6" s="1"/>
  <c r="U35" i="6" s="1"/>
  <c r="AL99" i="6"/>
  <c r="S99" i="6" s="1"/>
  <c r="U99" i="6" s="1"/>
  <c r="AL135" i="6"/>
  <c r="S135" i="6" s="1"/>
  <c r="U135" i="6" s="1"/>
  <c r="AL95" i="6"/>
  <c r="S95" i="6" s="1"/>
  <c r="U95" i="6" s="1"/>
  <c r="AL36" i="6"/>
  <c r="S36" i="6" s="1"/>
  <c r="U36" i="6" s="1"/>
  <c r="AJ76" i="6"/>
  <c r="Q76" i="6" s="1"/>
  <c r="AL110" i="6"/>
  <c r="S110" i="6" s="1"/>
  <c r="U110" i="6" s="1"/>
  <c r="AL103" i="6"/>
  <c r="S103" i="6" s="1"/>
  <c r="U103" i="6" s="1"/>
  <c r="AJ111" i="6"/>
  <c r="Q111" i="6" s="1"/>
  <c r="AL42" i="6"/>
  <c r="S42" i="6" s="1"/>
  <c r="U42" i="6" s="1"/>
  <c r="AL58" i="6"/>
  <c r="S58" i="6" s="1"/>
  <c r="U58" i="6" s="1"/>
  <c r="AL64" i="6"/>
  <c r="S64" i="6" s="1"/>
  <c r="U64" i="6" s="1"/>
  <c r="AL78" i="6"/>
  <c r="S78" i="6" s="1"/>
  <c r="U78" i="6" s="1"/>
  <c r="AJ84" i="6"/>
  <c r="Q84" i="6" s="1"/>
  <c r="AL104" i="6"/>
  <c r="S104" i="6" s="1"/>
  <c r="U104" i="6" s="1"/>
  <c r="AL121" i="6"/>
  <c r="S121" i="6" s="1"/>
  <c r="U121" i="6" s="1"/>
  <c r="AL54" i="6"/>
  <c r="S54" i="6" s="1"/>
  <c r="U54" i="6" s="1"/>
  <c r="AL132" i="6"/>
  <c r="S132" i="6" s="1"/>
  <c r="U132" i="6" s="1"/>
  <c r="AL75" i="6"/>
  <c r="S75" i="6" s="1"/>
  <c r="U75" i="6" s="1"/>
  <c r="AJ56" i="6"/>
  <c r="Q56" i="6" s="1"/>
  <c r="AL68" i="6"/>
  <c r="S68" i="6" s="1"/>
  <c r="U68" i="6" s="1"/>
  <c r="AJ102" i="6"/>
  <c r="Q102" i="6" s="1"/>
  <c r="AJ69" i="6"/>
  <c r="Q69" i="6" s="1"/>
  <c r="AL98" i="6"/>
  <c r="S98" i="6" s="1"/>
  <c r="U98" i="6" s="1"/>
  <c r="AJ123" i="6"/>
  <c r="Q123" i="6" s="1"/>
  <c r="AL88" i="6"/>
  <c r="S88" i="6" s="1"/>
  <c r="U88" i="6" s="1"/>
  <c r="AJ18" i="6"/>
  <c r="Q18" i="6" s="1"/>
  <c r="AJ85" i="6"/>
  <c r="Q85" i="6" s="1"/>
  <c r="AJ105" i="6"/>
  <c r="Q105" i="6" s="1"/>
  <c r="AL41" i="6"/>
  <c r="S41" i="6" s="1"/>
  <c r="U41" i="6" s="1"/>
  <c r="AL15" i="6"/>
  <c r="S15" i="6" s="1"/>
  <c r="U15" i="6" s="1"/>
  <c r="AL14" i="6"/>
  <c r="S14" i="6" s="1"/>
  <c r="AL13" i="6"/>
  <c r="S13" i="6" s="1"/>
  <c r="AJ16" i="6"/>
  <c r="Q16" i="6" s="1"/>
  <c r="U14" i="6"/>
  <c r="AI12" i="6"/>
  <c r="R12" i="6" s="1"/>
  <c r="AU12" i="6"/>
  <c r="AX4" i="6" s="1"/>
  <c r="AM5" i="6" s="1"/>
  <c r="AN5" i="6" s="1"/>
  <c r="AT4" i="6"/>
  <c r="AH12" i="6"/>
  <c r="P12" i="6" s="1"/>
  <c r="AL137" i="6" l="1"/>
  <c r="S137" i="6" s="1"/>
  <c r="U137" i="6" s="1"/>
  <c r="AL116" i="6"/>
  <c r="S116" i="6" s="1"/>
  <c r="U116" i="6" s="1"/>
  <c r="AL94" i="6"/>
  <c r="S94" i="6" s="1"/>
  <c r="U94" i="6" s="1"/>
  <c r="AL106" i="6"/>
  <c r="S106" i="6" s="1"/>
  <c r="U106" i="6" s="1"/>
  <c r="AL73" i="6"/>
  <c r="S73" i="6" s="1"/>
  <c r="U73" i="6" s="1"/>
  <c r="AL81" i="6"/>
  <c r="S81" i="6" s="1"/>
  <c r="U81" i="6" s="1"/>
  <c r="AL79" i="6"/>
  <c r="S79" i="6" s="1"/>
  <c r="U79" i="6" s="1"/>
  <c r="AL128" i="6"/>
  <c r="S128" i="6" s="1"/>
  <c r="U128" i="6" s="1"/>
  <c r="AL91" i="6"/>
  <c r="S91" i="6" s="1"/>
  <c r="U91" i="6" s="1"/>
  <c r="AL48" i="6"/>
  <c r="S48" i="6" s="1"/>
  <c r="U48" i="6" s="1"/>
  <c r="AL127" i="6"/>
  <c r="S127" i="6" s="1"/>
  <c r="U127" i="6" s="1"/>
  <c r="AL55" i="6"/>
  <c r="S55" i="6" s="1"/>
  <c r="U55" i="6" s="1"/>
  <c r="AL45" i="6"/>
  <c r="S45" i="6" s="1"/>
  <c r="U45" i="6" s="1"/>
  <c r="AL33" i="6"/>
  <c r="S33" i="6" s="1"/>
  <c r="U33" i="6" s="1"/>
  <c r="AL25" i="6"/>
  <c r="S25" i="6" s="1"/>
  <c r="U25" i="6" s="1"/>
  <c r="AL26" i="6"/>
  <c r="S26" i="6" s="1"/>
  <c r="U26" i="6" s="1"/>
  <c r="AL20" i="6"/>
  <c r="S20" i="6" s="1"/>
  <c r="U20" i="6" s="1"/>
  <c r="AL22" i="6"/>
  <c r="S22" i="6" s="1"/>
  <c r="U22" i="6" s="1"/>
  <c r="AL69" i="6"/>
  <c r="S69" i="6" s="1"/>
  <c r="U69" i="6" s="1"/>
  <c r="AL102" i="6"/>
  <c r="S102" i="6" s="1"/>
  <c r="U102" i="6" s="1"/>
  <c r="AL56" i="6"/>
  <c r="S56" i="6" s="1"/>
  <c r="U56" i="6" s="1"/>
  <c r="AL18" i="6"/>
  <c r="S18" i="6" s="1"/>
  <c r="U18" i="6" s="1"/>
  <c r="AL105" i="6"/>
  <c r="S105" i="6" s="1"/>
  <c r="U105" i="6" s="1"/>
  <c r="AL111" i="6"/>
  <c r="S111" i="6" s="1"/>
  <c r="U111" i="6" s="1"/>
  <c r="AL76" i="6"/>
  <c r="S76" i="6" s="1"/>
  <c r="U76" i="6" s="1"/>
  <c r="AL46" i="6"/>
  <c r="S46" i="6" s="1"/>
  <c r="U46" i="6" s="1"/>
  <c r="AL123" i="6"/>
  <c r="S123" i="6" s="1"/>
  <c r="U123" i="6" s="1"/>
  <c r="AL84" i="6"/>
  <c r="S84" i="6" s="1"/>
  <c r="U84" i="6" s="1"/>
  <c r="AL93" i="6"/>
  <c r="S93" i="6" s="1"/>
  <c r="U93" i="6" s="1"/>
  <c r="AL85" i="6"/>
  <c r="S85" i="6" s="1"/>
  <c r="U85" i="6" s="1"/>
  <c r="AL34" i="6"/>
  <c r="S34" i="6" s="1"/>
  <c r="U34" i="6" s="1"/>
  <c r="AL21" i="6"/>
  <c r="S21" i="6" s="1"/>
  <c r="U21" i="6" s="1"/>
  <c r="T12" i="6"/>
  <c r="R8" i="6"/>
  <c r="AJ12" i="6"/>
  <c r="Q12" i="6" s="1"/>
  <c r="P8" i="6"/>
  <c r="U13" i="6"/>
  <c r="AL16" i="6"/>
  <c r="S16" i="6" s="1"/>
  <c r="AL12" i="6" l="1"/>
  <c r="S12" i="6" s="1"/>
  <c r="U12" i="6" s="1"/>
  <c r="AQ4" i="6"/>
  <c r="C6" i="6" s="1"/>
  <c r="U16" i="6"/>
  <c r="AO4" i="6" l="1"/>
  <c r="S8" i="6" s="1"/>
  <c r="AO5" i="6" l="1"/>
  <c r="U5" i="6" s="1"/>
  <c r="AP5" i="6"/>
  <c r="AO6" i="6" l="1"/>
  <c r="U6" i="6" s="1"/>
</calcChain>
</file>

<file path=xl/sharedStrings.xml><?xml version="1.0" encoding="utf-8"?>
<sst xmlns="http://schemas.openxmlformats.org/spreadsheetml/2006/main" count="1263" uniqueCount="625">
  <si>
    <t>Allgemeine Hinweise</t>
  </si>
  <si>
    <t>Farbcode Ein- / Ausgabefelder</t>
  </si>
  <si>
    <t>Eingabe</t>
  </si>
  <si>
    <t>Optionale Eingabe</t>
  </si>
  <si>
    <t>Wert fehlerhaft</t>
  </si>
  <si>
    <t>Ausgabefeld / Berechnung / Information</t>
  </si>
  <si>
    <t>UID</t>
  </si>
  <si>
    <t>Ihre Unternehmens-Identifikationsnummer. Sie finden diese auf https://www.uid.admin.ch.</t>
  </si>
  <si>
    <t>BUR-Nummer</t>
  </si>
  <si>
    <t>Firmenname</t>
  </si>
  <si>
    <t>Der offizielle Firmenname, wie er in den BUR- und UID-Registern erfasst ist.</t>
  </si>
  <si>
    <t>Gesamtbetrieb oder Betriebsabteilung</t>
  </si>
  <si>
    <t>Bezeichnung für den Betriebsteil, für welchen Kurzarbeitsentschädigung geltend gemacht wird. Wenn Sie für den Gesamtbetrieb Kurzarbeit beantragen, tragen Sie "Gesamtbetrieb" ein.</t>
  </si>
  <si>
    <t>Strasse, Nummer, PLZ, Ort</t>
  </si>
  <si>
    <t>Die Adresse des Gesamtbetriebs oder der Betriebsabteilung, welche Kurzarbeit beantragt.</t>
  </si>
  <si>
    <t>Art der Ansprechperson</t>
  </si>
  <si>
    <t>Bitte geben Sie an, ob eine betriebsinterne Person oder eine bevollmächtigte Drittperson als Ansprechperson für allfällige Rückfragen zur Verfügung steht.</t>
  </si>
  <si>
    <t>Name, Vorname, Telefon, E-Mail der Ansprechperson</t>
  </si>
  <si>
    <t>Für allfällige Rückfragen benötigen wir die korrekten und vollständigen Kontaktkoordinaten der Ansprechperson.</t>
  </si>
  <si>
    <t>Zahlungsverbindung (IBAN)</t>
  </si>
  <si>
    <t>Auf dieses Konto wird die Kurzarbeitsentschädigung ausbezahlt.</t>
  </si>
  <si>
    <t>Name, Vorname, PLZ, Ort, Adresse (Kontoinhaber/in falls abweichend von Firmenname)</t>
  </si>
  <si>
    <t>Bitte ausfüllen, wenn die Kontodaten nicht mit den oben angegebenen Firmendaten übereinstimmen.</t>
  </si>
  <si>
    <t>Gültiger Gesamtarbeitsvertrag</t>
  </si>
  <si>
    <t>Letzte ordentliche Lohnzahlung</t>
  </si>
  <si>
    <t>Wöchentliche Sollarbeitszeit in der Abrechnungsperiode in Stunden</t>
  </si>
  <si>
    <t>Die wöchentliche Arbeitszeit kann saisonal schwanken. Bitte geben Sie die in der Abrechnungsperiode geltende Sollarbeitszeit an.</t>
  </si>
  <si>
    <t>Abrechnungsperiode</t>
  </si>
  <si>
    <t>Eingabefrist</t>
  </si>
  <si>
    <t>Wird automatisch berechnet, sobald die Abrechnungsperiode erfasst ist. Spätestens drei Monate nach der Abrechnungsperiode müssen Sie die Kurzarbeit geltend machen, sonst verfällt der Anspruch.</t>
  </si>
  <si>
    <t>Anzahl Arbeitstage im Jahr der Abrechnungsperiode</t>
  </si>
  <si>
    <t>Wird automatisch berechnet, sobald eine Abrechnungsperiode erfasst ist.</t>
  </si>
  <si>
    <t>Maximaler massgeblicher Verdienst in CHF</t>
  </si>
  <si>
    <t>Saisonal bedingter Arbeitsausfall in Prozent</t>
  </si>
  <si>
    <t>Karenztage</t>
  </si>
  <si>
    <t>Beitragssatz AHV / IV / EO / ALV in Prozent</t>
  </si>
  <si>
    <t>Ort, Datum, Unterschrift</t>
  </si>
  <si>
    <t>Vergessen Sie nicht, den Antrag zu datieren und zu unterschreiben.</t>
  </si>
  <si>
    <t>Bitte führen Sie alle Mitarbeitenden auf, welche in der von der Kurzarbeit betroffenen Betriebsabteilung oder dem betroffenen Gesamtbetrieb arbeiten und anspruchsberechtigt sind.</t>
  </si>
  <si>
    <t>Anspruchsberechtigt sind:</t>
  </si>
  <si>
    <t>*</t>
  </si>
  <si>
    <t>Mitarbeitende, die für die ALV beitragspflichtig sind.</t>
  </si>
  <si>
    <t>Mitarbeitende, welche die obligatorische Schulzeit zurückgelegt haben, jedoch das Mindestalter für die Beitragspflicht in der AHV noch nicht erreicht haben.</t>
  </si>
  <si>
    <t>Keinen Anspruch auf Kurzarbeitsentschädigung haben:</t>
  </si>
  <si>
    <t>(siehe Broschüre „Kurzarbeitsentschädigung“)</t>
  </si>
  <si>
    <t>Mitarbeitende, die in einem gekündigten Arbeitsverhältnis stehen, während der gesetzlichen oder vertraglich vereinbarten Kündigungsfrist, wobei unerheblich ist, welche Vertragspartei gekündigt hat;</t>
  </si>
  <si>
    <t>Mitarbeitende, deren Arbeitsausfall nicht bestimmbar oder deren Arbeitszeit nicht ausreichend kontrollierbar ist. Die Erfüllung dieser gesetzlichen Bestimmung setzt eine betriebliche Arbeitszeitkontrolle voraus;</t>
  </si>
  <si>
    <t>der mitarbeitende Ehegatte oder die mitarbeitende Ehegattin oder der mitarbeitende eingetragene Partner oder die mitarbeitende eingetragene Partnerin des Arbeitgebers oder der Arbeitgeberin;</t>
  </si>
  <si>
    <t>Personen, die in ihrer Eigenschaft als Gesellschafter oder Gesellschafterin, als finanziell am Betrieb Beteiligte oder als Mitglied eines obersten betrieblichen Entscheidungsgremiums die Entscheidungen des Arbeitgebers oder der Arbeitgeberin bestimmen oder massgeblich beeinflussen können sowie ihre mitarbeitenden Ehegatten oder ihre mitarbeitenden Ehegattinnen oder ihre mitarbeitenden eingetragenen Partner oder ihre mitarbeitenden eingetragenen Partnerinnen. Zu den Versicherten, die einen massgeblichen Einfluss ausüben, gehören in der Regel die Einzelunterschriftsberechtigten sowie jene, die massgeblich finanziell an einem Betrieb beteiligt sind;</t>
  </si>
  <si>
    <t>Mitarbeitende, die mit der Kurzarbeit nicht einverstanden sind (Entlöhnung nach Arbeitsvertrag);</t>
  </si>
  <si>
    <t>Mitarbeitende, die in einem Arbeitsverhältnis auf bestimmte Dauer stehen ohne die Möglichkeit einer vorzeitigen Auflösung des Arbeitsverhältnisses;</t>
  </si>
  <si>
    <t>Mitarbeitende, die in einem Lehrverhältnis stehen und ihnen gleichgestellte Personen;</t>
  </si>
  <si>
    <t>Mitarbeitende, die im Auftrag einer Organisation für Temporärarbeit eingesetzt werden. Weder der Verleih- noch der Einsatzbetrieb kann für diese Mitarbeitenden Kurzarbeitsentschädigung beanspruchen;</t>
  </si>
  <si>
    <t>Mitarbeitende, deren Arbeitsausfall auf eine kollektive Arbeitsstreitigkeit zurückzuführen ist;</t>
  </si>
  <si>
    <t>Mitarbeitende, die von einer fremden Firma zugemietet worden sind.</t>
  </si>
  <si>
    <t>Bitte alle anspruchsberechtigten Mitarbeitenden des Gesamtbetriebs oder der Betriebsabteilung aufführen, auch Mitarbeitende ohne Ausfallstunden</t>
  </si>
  <si>
    <t>Monatslohn / Stundenlohn</t>
  </si>
  <si>
    <t>Es darf nur eine Lohnart eingetragen werden. Beim Stundenlohn Grundlohn exkl. Ferien-, Feiertags- und 13. Monatslohnanteil.</t>
  </si>
  <si>
    <t>Anzahl bezahlte Monate pro Jahr (12 / 13)</t>
  </si>
  <si>
    <t>Haben Sie einen 13. Monatslohn mit den jeweiligen Mitarbeitenden vereinbart? Dann tragen Sie 13 ein, ansonsten 12.</t>
  </si>
  <si>
    <t>Weitere Lohnbestandteile pro Jahr</t>
  </si>
  <si>
    <t>Bitte geben Sie alle weiteren AHV-pflichtigen Lohnbestandteile an, wie beispielsweise Nacht- und Sonntagszulagen oder Boni und Gratifikationen, sofern die betroffenen Zulagen auch während der Abrechnungsperiode(n) bezahlt werden.</t>
  </si>
  <si>
    <t>Anzahl Ferientage pro Jahr</t>
  </si>
  <si>
    <t>Bitte tragen Sie die vertraglich vereinbarten jährlichen Ferientage ein.</t>
  </si>
  <si>
    <t>Anzahl Feiertage pro Jahr</t>
  </si>
  <si>
    <r>
      <t xml:space="preserve">Bitte tragen Sie die Anzahl der gewährten Feiertage ein. 
</t>
    </r>
    <r>
      <rPr>
        <b/>
        <sz val="10"/>
        <color theme="1"/>
        <rFont val="Arial"/>
        <family val="2"/>
      </rPr>
      <t xml:space="preserve">Wichtig: </t>
    </r>
    <r>
      <rPr>
        <sz val="10"/>
        <color theme="1"/>
        <rFont val="Arial"/>
        <family val="2"/>
      </rPr>
      <t>Bei Teilzeitmitarbeitenden dürfen nur die Feiertage an effektiven Arbeitstagen angegeben werden. Beispiel: Arbeitet jemand 60% von Montag bis Mittwoch, dann dürfen Karfreitag und Auffahrt nicht mitgezählt werden. Arbeitet jemand hingegen 5 Tage pro Woche mit einer reduzierten Sollarbeitszeit, dann werden alle Feiertage mitgezählt, sofern sie nicht auf einen arbeitsfreien Tag (beispielsweise Sonntag) fallen.</t>
    </r>
  </si>
  <si>
    <t>Wöchentliche Sollstunden im Jahresdurchschnitt</t>
  </si>
  <si>
    <t>Die vertraglich vereinbarte, durchschnittliche wöchentliche Sollarbeitszeit. Diese kann saisonal unterschiedlich sein, beispielsweise im Sommerhalbjahr 44 h / Woche, im Winterhalbjahr aber nur 40 h / Woche. Die gefragte Zahl ist in diesem Fall 42 h / Woche.</t>
  </si>
  <si>
    <t>Sollstunden in der Abrechnungsperiode</t>
  </si>
  <si>
    <t>Hier müssen die effektiv zu leistenden Sollstunden in der Abrechnungsperiode eingetragen werden.</t>
  </si>
  <si>
    <r>
      <rPr>
        <b/>
        <sz val="10"/>
        <color theme="1"/>
        <rFont val="Arial"/>
        <family val="2"/>
      </rPr>
      <t xml:space="preserve">- Pro Woche: </t>
    </r>
    <r>
      <rPr>
        <sz val="10"/>
        <color theme="1"/>
        <rFont val="Arial"/>
        <family val="2"/>
      </rPr>
      <t>Die effektive Sollwochenarbeitszeit ohne Vor- / Nachholzeit. Diese kann von den wöchentlichen Sollstunden im Jahresdurchschnitt abweichen, s. oben.</t>
    </r>
  </si>
  <si>
    <r>
      <rPr>
        <b/>
        <sz val="10"/>
        <color theme="1"/>
        <rFont val="Arial"/>
        <family val="2"/>
      </rPr>
      <t xml:space="preserve">- Total inkl. Vorholzeit: </t>
    </r>
    <r>
      <rPr>
        <sz val="10"/>
        <color theme="1"/>
        <rFont val="Arial"/>
        <family val="2"/>
      </rPr>
      <t>Alle geplanten Sollstunden, kumuliert mit allen eventuell anfallenden Vor- und Nachholzeiten, inklusive vereinbarter Ferien und / oder Feiertage.</t>
    </r>
  </si>
  <si>
    <t>Die effektiv geleistete und belegte Arbeitszeit in der Abrechnungsperiode.</t>
  </si>
  <si>
    <t>Bezahlte / unbezahlte Absenzen</t>
  </si>
  <si>
    <t>Hier werden alle Absenzen in Stunden eingetragen: Feiertage (Achtung: Siehe Erläuterung zur Spalte "Anzahl Feiertage pro Jahr"), Ferien, Krankheit / Unfall, unbezahlte Urlaube etc.</t>
  </si>
  <si>
    <t>Gleitzeitsaldo</t>
  </si>
  <si>
    <r>
      <rPr>
        <b/>
        <sz val="10"/>
        <color theme="1"/>
        <rFont val="Arial"/>
        <family val="2"/>
      </rPr>
      <t xml:space="preserve">- Beginn Abrechnungsperiode: </t>
    </r>
    <r>
      <rPr>
        <sz val="10"/>
        <color theme="1"/>
        <rFont val="Arial"/>
        <family val="2"/>
      </rPr>
      <t>Saldo zu Beginn der Abrechnungsperiode</t>
    </r>
  </si>
  <si>
    <r>
      <rPr>
        <b/>
        <sz val="10"/>
        <color theme="1"/>
        <rFont val="Arial"/>
        <family val="2"/>
      </rPr>
      <t xml:space="preserve">- Ende Abrechnungsperiode: </t>
    </r>
    <r>
      <rPr>
        <sz val="10"/>
        <color theme="1"/>
        <rFont val="Arial"/>
        <family val="2"/>
      </rPr>
      <t>Saldo am Ende der Abrechnungsperiode</t>
    </r>
  </si>
  <si>
    <t>Saldo Mehrstunden Vormonate</t>
  </si>
  <si>
    <t>Tragen Sie alle in den 6 Monaten vor Beginn der 2-jährigen Rahmenfrist geleisteten und zeitlich nicht ausgeglichenen Mehrstunden ein. Nach Beginn der Rahmenfrist müssen alle innerhalb der Rahmenfrist geleisteten und zeitlich nicht ausgeglichenen Mehrstunden erfasst werden, soweit sie nicht länger als 12 Monate zurückliegen. Diese Mehrstunden reduzieren die anrechenbaren Ausfallstunden, soweit sie die nicht zu entschädigenden saisonalen Ausfallstunden überschreiten; das heisst, Mehrstundensaldi werden zuerst durch die saisonalen Ausfallstunden ausgeglichen, bevor die anrechenbaren Ausfallstunden reduziert werden. Mehrstundensaldi, die nicht vollständig durch die anrechenbaren Ausfallstunden ausgeglichen werden können, sind auf die nächste Abrechnungsperiode zu übertragen.</t>
  </si>
  <si>
    <t>Verdienst aus Zwischenbeschäftigung</t>
  </si>
  <si>
    <t>Wenn Mitarbeitende in der Abrechnungsperiode für einen anderen Arbeitgebenden arbeiten, muss der Verdienst angegeben werden.</t>
  </si>
  <si>
    <t>Allfällige Veränderung der Mitarbeitenden zur letzten Abrechnungsperiode</t>
  </si>
  <si>
    <t>Dieses Feld muss erfasst werden, wenn Mitarbeitende entweder neu anspruchsberechtigt sind oder ihre Anspruchsberechtigungen verlieren. Bitte wählen Sie einen Eintrag aus dem Dropdown-Menü. Wenn keine Veränderung gegenüber dem Vormonat stattgefunden hat, lassen Sie das Feld leer.</t>
  </si>
  <si>
    <t>Datum der Veränderung</t>
  </si>
  <si>
    <t>Bitte geben Sie an, auf welchen Tag genau die oben beschriebene Veränderung stattgefunden hat. Falls keine Veränderung eingetreten ist, lassen Sie das Feld leer.</t>
  </si>
  <si>
    <t>Abweichender Gesamtarbeitsvertrag</t>
  </si>
  <si>
    <t>Eventuell haben Sie im Antrag den gültigen Gesamtarbeitsvertrag GAV angegeben. Falls einzelne Mitarbeitende einem anderen GAV unterstehen, geben Sie diesen hier an. Ansonsten lassen Sie das Feld leer.</t>
  </si>
  <si>
    <t>Damit die in einer Abrechnungsperiode geltend gemachten Ausfallstunden in saisonale (nicht entschädigbare) und wirtschaftlich bedingte (grundsätzlich entschädigbare) Ausfallstunden aufgeteilt werden können, muss der durchschnittliche Arbeitsausfall in den zeitgleichen Perioden der beiden Vorjahre berechnet werden.</t>
  </si>
  <si>
    <t>In der geltend gemachten Abrechnungsperiode werden nur diejenigen Ausfallstunden entschädigt, welche den durchschnittlichen Ausfall der beiden Vergleichsmonate überschreiten.</t>
  </si>
  <si>
    <t>Berechnung für die Vorvorjahresperiode, bzw. Vorjahresperiode</t>
  </si>
  <si>
    <t>Nur ausfüllen für Mitarbeitende, welche auch tatsächlich in der Vorvorjahresperiode, bzw. Vorjahresperiode, in der entsprechenden Abteilung gearbeitet haben. Für alle anderen leer lassen.</t>
  </si>
  <si>
    <r>
      <t xml:space="preserve">- Ausfallstunden Vorvorjahresperiode, bzw. Vorjahresperiode: </t>
    </r>
    <r>
      <rPr>
        <sz val="10"/>
        <color theme="1"/>
        <rFont val="Arial"/>
        <family val="2"/>
      </rPr>
      <t>Nur zur Information. Diese Zahl dient zur Berechnung des saisonalen Arbeitsausfalls.</t>
    </r>
  </si>
  <si>
    <t>Die errechnete Vergütung ist ein Richtwert und kann vom tatsächlich ausbezahlten Wert abweichen.</t>
  </si>
  <si>
    <t>Antrag auf Kurzarbeitsentschädigung</t>
  </si>
  <si>
    <t>BUR-Nr</t>
  </si>
  <si>
    <t>Strasse</t>
  </si>
  <si>
    <t>Nummer</t>
  </si>
  <si>
    <t>PLZ</t>
  </si>
  <si>
    <t>Ort</t>
  </si>
  <si>
    <t>Name Ansprechperson</t>
  </si>
  <si>
    <t>Vorname Ansprechperson</t>
  </si>
  <si>
    <t>Telefon</t>
  </si>
  <si>
    <t>E-Mail</t>
  </si>
  <si>
    <t>Hinweise:</t>
  </si>
  <si>
    <t>Für Informationen und Anleitungen betreffend Kurzarbeit lesen Sie bitte die Broschüre "Kurzarbeitsentschädigung" auf www.arbeit.swiss.</t>
  </si>
  <si>
    <t>Der Arbeitgeber / Die Arbeitgeberin ist gemäss Art. 88 AVIG und Art. 28 ATSG verpflichtet, alle erforderlichen Auskünfte zu erteilen und die nötigen Unterlagen vorzulegen.</t>
  </si>
  <si>
    <t xml:space="preserve">
Bestätigung durch den Arbeitgeber / die Arbeitgeberin:
Ich bestätige, dass ich alle Fragen wahrheitsgetreu und vollständig beantwortet habe. Ich nehme zur Kenntnis, dass ich mich gemäss Art. 105 / 106 AVIG strafbar mache durch unwahre Angaben oder das Verschweigen von Tatsachen, welche zu einer ungerechtfertigten Auszahlung von Leistungen führen könnte. Allfällige zu Unrecht bezogene Leistungen müssen zurückerstattet werden.</t>
  </si>
  <si>
    <t>Ort:</t>
  </si>
  <si>
    <t>Datum:</t>
  </si>
  <si>
    <t>Unterschrift:</t>
  </si>
  <si>
    <t xml:space="preserve">Betrieb / Abteilung: </t>
  </si>
  <si>
    <t xml:space="preserve">Abrechnungsperiode: </t>
  </si>
  <si>
    <t>Verteilt</t>
  </si>
  <si>
    <t>(Halb)Tageweise</t>
  </si>
  <si>
    <t>Personaldaten</t>
  </si>
  <si>
    <t>Lohndaten</t>
  </si>
  <si>
    <t>Daten für die Berechnung der Kurzarbeitsentschädigung für die Abrechnungsperiode</t>
  </si>
  <si>
    <t>Name</t>
  </si>
  <si>
    <t>Vorname</t>
  </si>
  <si>
    <t>Geburts-
datum</t>
  </si>
  <si>
    <t>Monats-
lohn</t>
  </si>
  <si>
    <t>Stunden-
lohn</t>
  </si>
  <si>
    <t>Anzahl
bezahlte
Monate pro
Jahr (12 / 13)</t>
  </si>
  <si>
    <t>Weitere
Lohnbe-
standteile 
pro Jahr</t>
  </si>
  <si>
    <t>Anzahl
Ferientage
pro Jahr</t>
  </si>
  <si>
    <t>Anzahl
Feiertage
pro Jahr</t>
  </si>
  <si>
    <t>Wöchentl. Sollstunden im Jahres-durchschnitt</t>
  </si>
  <si>
    <t>Sollstunden in
der Abrechnungsperiode</t>
  </si>
  <si>
    <t>Saldo Mehrstd. Vormonate</t>
  </si>
  <si>
    <t>Verdienst aus Zwischenbe-schäftigung</t>
  </si>
  <si>
    <t>Datum der  Veränderung</t>
  </si>
  <si>
    <t>Abweichender Gesamtarbeits-
vertrag</t>
  </si>
  <si>
    <t>pro Woche</t>
  </si>
  <si>
    <t>total inkl. Vorholzeit</t>
  </si>
  <si>
    <t>Beginn Abr.-periode</t>
  </si>
  <si>
    <t>Ende Abr.-periode</t>
  </si>
  <si>
    <t>AHV-
pflichtig</t>
  </si>
  <si>
    <t>Anzahl
bezugs-
berechtigte
Mitarbeiter</t>
  </si>
  <si>
    <t>Regel 7
FF12</t>
  </si>
  <si>
    <t>S13 / 12</t>
  </si>
  <si>
    <t>Regel 9
deApM</t>
  </si>
  <si>
    <t>Regel 10
Std.-Lohn
ohne
Prämie</t>
  </si>
  <si>
    <t>Regel11
Std.-Lohn
mit
Prämie</t>
  </si>
  <si>
    <t>Regel 12
Monatslohn
ohne
Prämie</t>
  </si>
  <si>
    <t>Regel 13
Monatslohn
mit
Prämie</t>
  </si>
  <si>
    <t>Regel 14
Vergleichs-
wert</t>
  </si>
  <si>
    <t>Anrechen-
barer
Std.-Verd.
aSV</t>
  </si>
  <si>
    <t>Regel 14 
Anrechen-
barer Std.-
Verdienst</t>
  </si>
  <si>
    <t>Regel 14
Warnungs-
anzeige</t>
  </si>
  <si>
    <t>Name,Vorname</t>
  </si>
  <si>
    <t>756.0987.6543.21</t>
  </si>
  <si>
    <t>Mustermann</t>
  </si>
  <si>
    <t>Erika</t>
  </si>
  <si>
    <t>Nur ausfüllen, wenn ein entsprechender</t>
  </si>
  <si>
    <t>Vorbehalt von der KAST verfügt wurde.</t>
  </si>
  <si>
    <t>AusfallVVJ</t>
  </si>
  <si>
    <t>AusfallVJ</t>
  </si>
  <si>
    <t xml:space="preserve">Berechnung für die Vorvorjahresperiode: </t>
  </si>
  <si>
    <t xml:space="preserve">Berechnung für die Vorjahresperiode: </t>
  </si>
  <si>
    <t>Durchschnitt</t>
  </si>
  <si>
    <t>Summen</t>
  </si>
  <si>
    <t>Sollstunden zeitgleiche Vorvorjahresperiode</t>
  </si>
  <si>
    <t>Istzeit
Vorvorjahres-periode</t>
  </si>
  <si>
    <t>Bezahlte /
unbezahlte
Absenzen
Vorvorjahres-periode</t>
  </si>
  <si>
    <t>Ausfall-
stunden
Vorvorjahres-periode</t>
  </si>
  <si>
    <t>Sollstunden zeitgleiche Vorjahresperiode</t>
  </si>
  <si>
    <t>Istzeit
Vorjahres-periode</t>
  </si>
  <si>
    <t>Bezahlte /
unbezahlte
Absenzen
Vorjahres-periode</t>
  </si>
  <si>
    <t>Ausfall-
stunden
Vorjahres-periode</t>
  </si>
  <si>
    <t xml:space="preserve"> total inkl.
Vorholzeit</t>
  </si>
  <si>
    <t>anrechen-
barer Std.-
Verdienst</t>
  </si>
  <si>
    <t>vertragl.
wöchentl.
Arbeitszeit</t>
  </si>
  <si>
    <t>Ausfall-
stunden
Vorvorjahr</t>
  </si>
  <si>
    <t>Ausfall-
stunden
Vorjahr</t>
  </si>
  <si>
    <t>Sollstd.
betr. MA Vorjahr</t>
  </si>
  <si>
    <t>Absenzen
betr. MA
Vorjahr</t>
  </si>
  <si>
    <t>Sollstd.
betr. MA Vorvorjahr</t>
  </si>
  <si>
    <t>Absenzen
betr. MA
Vorvorjahr</t>
  </si>
  <si>
    <t>Max. der
Spalte</t>
  </si>
  <si>
    <t>Stammdaten der Mitarbeitenden</t>
  </si>
  <si>
    <t>Tägliche Ausfallstunden Abrechnungsperiode</t>
  </si>
  <si>
    <t>Tag
1</t>
  </si>
  <si>
    <t>Tag
2</t>
  </si>
  <si>
    <t>Tag
3</t>
  </si>
  <si>
    <t>Tag
4</t>
  </si>
  <si>
    <t>Tag
5</t>
  </si>
  <si>
    <t>Tag
6</t>
  </si>
  <si>
    <t>Tag
7</t>
  </si>
  <si>
    <t>Tag
8</t>
  </si>
  <si>
    <t>Tag
9</t>
  </si>
  <si>
    <t>Tag
10</t>
  </si>
  <si>
    <t>Tag
11</t>
  </si>
  <si>
    <t>Tag
12</t>
  </si>
  <si>
    <t>Tag
13</t>
  </si>
  <si>
    <t>Tag
14</t>
  </si>
  <si>
    <t>Tag
15</t>
  </si>
  <si>
    <t>Tag
16</t>
  </si>
  <si>
    <t>Tag
17</t>
  </si>
  <si>
    <t>Tag
18</t>
  </si>
  <si>
    <t>Tag
19</t>
  </si>
  <si>
    <t>Tag
20</t>
  </si>
  <si>
    <t>Tag
21</t>
  </si>
  <si>
    <t>Tag
22</t>
  </si>
  <si>
    <t>Tag
23</t>
  </si>
  <si>
    <t>Tag
24</t>
  </si>
  <si>
    <t>Tag
25</t>
  </si>
  <si>
    <t>Tag
26</t>
  </si>
  <si>
    <t>Tag
27</t>
  </si>
  <si>
    <t>Tag
28</t>
  </si>
  <si>
    <t>Tag
29</t>
  </si>
  <si>
    <t>Tag
30</t>
  </si>
  <si>
    <t>Tag
31</t>
  </si>
  <si>
    <t>Total
Ausfall-
stunden</t>
  </si>
  <si>
    <t>Unterschrift</t>
  </si>
  <si>
    <t>Zusammenfassung</t>
  </si>
  <si>
    <t>Achtung: Der Betrag der definitiven Abrechnung kann vom hier berechneten Resultat abweichen. Die Berechnung erfolgt nur zu Informationszwecken ohne Gewähr.</t>
  </si>
  <si>
    <t>Arbeitsausfall:</t>
  </si>
  <si>
    <t xml:space="preserve">Anzahl betroffene Mitarbeitende: </t>
  </si>
  <si>
    <t>Anzahl Karenztage:</t>
  </si>
  <si>
    <t>Karenztage:</t>
  </si>
  <si>
    <t>Stammdaten</t>
  </si>
  <si>
    <t>Anrechen-
barer Std.-
Verdienst</t>
  </si>
  <si>
    <t>Bezahlte /
Unbezahlte
Absenzen</t>
  </si>
  <si>
    <t>Ausfall-
stunden
total</t>
  </si>
  <si>
    <t>Saldo
Mehrstd.
Vormonate</t>
  </si>
  <si>
    <t>Verdienstausfall</t>
  </si>
  <si>
    <t>Abzug Anteil Zwischenbe-schäftigung</t>
  </si>
  <si>
    <t>Abzug
Karenztage
80%</t>
  </si>
  <si>
    <t>Differenz</t>
  </si>
  <si>
    <t>Wöchentl.
Arbeitszeit
in der AP</t>
  </si>
  <si>
    <t>Regel 7
Gleitzeit
c</t>
  </si>
  <si>
    <t>Regel 8
Ausfall-
stunden
total</t>
  </si>
  <si>
    <t>Max(D12,0)</t>
  </si>
  <si>
    <t>Regel 9
Prozentualer
Arbeitsausfall</t>
  </si>
  <si>
    <t>Regel 10
Saisonale
Ausfall-
stunden</t>
  </si>
  <si>
    <t>Regel 11
Proz. Wirts. Bed.
Arbeitsausfall</t>
  </si>
  <si>
    <t>Regel 12
Anrechen-
bare
Ausfall-Std.</t>
  </si>
  <si>
    <t>Regel 13
Verdienst-
ausfall
100%</t>
  </si>
  <si>
    <t>Regel 14
Verdienst-
ausfall
80%</t>
  </si>
  <si>
    <t>Regel 15
Abzug
Karenztage
80%</t>
  </si>
  <si>
    <t>Regel 17
Abzug
Zwischen-
beschäftigung</t>
  </si>
  <si>
    <t>Verdienst
Zwischen-
beschäftigung</t>
  </si>
  <si>
    <t>Regel 19/20
Beantragte
Vergütung</t>
  </si>
  <si>
    <t>Anzahl
betroffene.
Mitarbeiter</t>
  </si>
  <si>
    <t>Anzahl
bezugsberechtigte
Mitarbeiter</t>
  </si>
  <si>
    <t>Sollstd.
Bezugsber
Mitarbeiter</t>
  </si>
  <si>
    <t>Absenzen
bezugsber.
Mitarbeiter</t>
  </si>
  <si>
    <t>Verdienst-
ausfall
100%</t>
  </si>
  <si>
    <t>Sollstd. Abr.-
periode inkl.
Vorholzeit</t>
  </si>
  <si>
    <t>AHV-pflichtige
Abzugsbasis</t>
  </si>
  <si>
    <t>#Antrag</t>
  </si>
  <si>
    <t>1 - Betriebsinterne Person</t>
  </si>
  <si>
    <t>2 - Drittperson (Vollmacht liegt bei)</t>
  </si>
  <si>
    <t xml:space="preserve">#Stammdaten MA / </t>
  </si>
  <si>
    <t>Veränderungen gegenüber Vormonat</t>
  </si>
  <si>
    <t>Keine Zustimmung zu Kurzarbeit</t>
  </si>
  <si>
    <t>Beginn Kündigungsfrist</t>
  </si>
  <si>
    <t>Kurzarbeit</t>
  </si>
  <si>
    <t>Änderungskündigung</t>
  </si>
  <si>
    <t>Versetzung in andere Abteilung</t>
  </si>
  <si>
    <t>Wechsel von lernend zu angestellt</t>
  </si>
  <si>
    <t>Pensionierung</t>
  </si>
  <si>
    <t>Neu in arbeitgeberähnlicher Stellung</t>
  </si>
  <si>
    <t>Neue/r Mitarbeitende/r</t>
  </si>
  <si>
    <t>Tod</t>
  </si>
  <si>
    <t>In diese Kolonne nicht übersetzen</t>
  </si>
  <si>
    <t>deutsch</t>
  </si>
  <si>
    <t>Wählen Sprache / choisir langue / scegliere lingua_x000D_1 = deutsch, allemand, tedesco_x000D_2 = französisch, français, francese_x000D_3 = italienisch, italien, italiano</t>
  </si>
  <si>
    <t>Wählen Sprache / choisir langue / scegliere lingua</t>
  </si>
  <si>
    <t>Wählen Sprache</t>
  </si>
  <si>
    <t>1 = deutsch, allemand, tedesco</t>
  </si>
  <si>
    <t>2 = französisch, français, francese</t>
  </si>
  <si>
    <t>französisch</t>
  </si>
  <si>
    <t>3 = italienisch, italien, italiano</t>
  </si>
  <si>
    <t>italienisch</t>
  </si>
  <si>
    <t>Sprache / langue / lingua</t>
  </si>
  <si>
    <t>Sprache</t>
  </si>
  <si>
    <t>Blattnamen maximal 31 Zeichen</t>
  </si>
  <si>
    <t>Stammdaten Betrieb &amp; Abteilung</t>
  </si>
  <si>
    <t>Stammdaten Mitarbeiter</t>
  </si>
  <si>
    <t>Saisonale Ausfallstunden</t>
  </si>
  <si>
    <t>Abrechnung von Kurzarbeit</t>
  </si>
  <si>
    <t>Hilfsdaten</t>
  </si>
  <si>
    <t>Übersetzungstexte</t>
  </si>
  <si>
    <t>Header &amp; Footer (Left, Center, Right)</t>
  </si>
  <si>
    <t>Header &amp; Footer Blatt 1</t>
  </si>
  <si>
    <t>&amp;"Arial"&amp;8Arbeitslosenversicherung</t>
  </si>
  <si>
    <t>&amp;"Arial"&amp;8</t>
  </si>
  <si>
    <t>Arbeitslosenversicherung</t>
  </si>
  <si>
    <t>&amp;"Arial"&amp;10&amp;BStammdaten Betrieb/Betriebsabteilung</t>
  </si>
  <si>
    <t>&amp;"Arial"&amp;10&amp;B</t>
  </si>
  <si>
    <t>Stammdaten Betrieb/Betriebsabteilung</t>
  </si>
  <si>
    <t>&amp;"Arial"&amp;8_x000D_Für Fragen dieses Arbeitsblatt betreffend wenden Sie sich bitte an Ihre Arbeitslosenkasse.</t>
  </si>
  <si>
    <t>Für Fragen dieses Arbeitsblatt betreffend wenden Sie sich bitte an Ihre Arbeitslosenkasse.</t>
  </si>
  <si>
    <t>&amp;"Arial"&amp;8&amp;D V1.83(09.2019)</t>
  </si>
  <si>
    <t>&amp;"Arial"&amp;8&amp;D</t>
  </si>
  <si>
    <t>Header &amp; Footer Blatt 2</t>
  </si>
  <si>
    <t>&amp;"Arial"&amp;10&amp;BStammdaten Mitarbeiter</t>
  </si>
  <si>
    <t>&amp;"Arial"&amp;8Seite &amp;P</t>
  </si>
  <si>
    <t>Seite &amp;P</t>
  </si>
  <si>
    <t>Header &amp; Footer Blatt 3</t>
  </si>
  <si>
    <t>&amp;"Arial"&amp;10&amp;BSaisonale Ausfallstunden_x000D_&amp;B&amp;"Arial"&amp;8(Formular 716.303.1)</t>
  </si>
  <si>
    <t>&amp;B&amp;"Arial"&amp;8</t>
  </si>
  <si>
    <t>(Formular 716.303.1)</t>
  </si>
  <si>
    <t>Header &amp; Footer Blatt 4</t>
  </si>
  <si>
    <t>&amp;"Arial"&amp;10&amp;BAbrechnung von Kurzarbeit_x000D_&amp;B&amp;"Arial"&amp;8(Formular 716.303)</t>
  </si>
  <si>
    <t>(Formular 716.303)</t>
  </si>
  <si>
    <t>Header &amp; Footer TCRD Blatt 1</t>
  </si>
  <si>
    <t>&amp;"Arial"&amp;10_x000D__x000D_Korrigierte Abrechnung des SECO</t>
  </si>
  <si>
    <t>&amp;"Arial"&amp;10</t>
  </si>
  <si>
    <t>Korrigierte Abrechnung des SECO</t>
  </si>
  <si>
    <t xml:space="preserve">Beilage </t>
  </si>
  <si>
    <t>&amp;"Arial"&amp;10_x000D__x000D_Beilage 0 zu Revisionsverfügung AGK 0</t>
  </si>
  <si>
    <t xml:space="preserve"> zu Revisionsverfügung AGK </t>
  </si>
  <si>
    <t>&amp;"Arial"&amp;10_x000D_SECO/TCRD/0</t>
  </si>
  <si>
    <t>SECO/TCRD/</t>
  </si>
  <si>
    <t>&amp;"Arial"&amp;10&amp;D</t>
  </si>
  <si>
    <t>&amp;D</t>
  </si>
  <si>
    <t>&amp;"Arial"&amp;10Seite &amp;P von &amp;N</t>
  </si>
  <si>
    <t>Seite &amp;P von &amp;N</t>
  </si>
  <si>
    <t>Header &amp; Footer TCRD Blatt 2</t>
  </si>
  <si>
    <t>Header &amp; Footer TCRD Blatt 3</t>
  </si>
  <si>
    <t>Header &amp; Footer TCRD Blatt 4</t>
  </si>
  <si>
    <t>Konstanten Blatt 1</t>
  </si>
  <si>
    <t>BUR-Nr.</t>
  </si>
  <si>
    <t>Strasse/Nr.</t>
  </si>
  <si>
    <t>Sachbearbeiter</t>
  </si>
  <si>
    <t>Telefax</t>
  </si>
  <si>
    <t>e-Mail</t>
  </si>
  <si>
    <t>Zahlungsverbindung</t>
  </si>
  <si>
    <t>Betrieb/Betriebsabteilung</t>
  </si>
  <si>
    <t>Beginn Kurzarbeit</t>
  </si>
  <si>
    <t>Ende Kurzarbeit</t>
  </si>
  <si>
    <t>Betriebsgrösse</t>
  </si>
  <si>
    <t>Anzahl Arbeitstage/Jahr</t>
  </si>
  <si>
    <t>Jahresd. wöchentl. Normalarbeitsz.</t>
  </si>
  <si>
    <t>Max. massgeb. Verdienst</t>
  </si>
  <si>
    <t>Saisonal bed. Arbeitsausfall %</t>
  </si>
  <si>
    <t>Beitragssatz AHV/IV/EO/ALV%</t>
  </si>
  <si>
    <t>TCRD Beilage-Nr.</t>
  </si>
  <si>
    <t>TCRD Verfügungs-Nr.</t>
  </si>
  <si>
    <t>TCRD Kurzzeichen Inspektor</t>
  </si>
  <si>
    <t>Farbcode Ein-/Ausgabefelder</t>
  </si>
  <si>
    <t>Eingabe erforderlich</t>
  </si>
  <si>
    <t>Ausgabefeld</t>
  </si>
  <si>
    <t>Mehr Mitarbeiter erfasst als maximale Betriebsgrösse</t>
  </si>
  <si>
    <t>Geben Sie eine Periode im Format MM.JJJJ ein. Beispiel: 02.2009</t>
  </si>
  <si>
    <t>Geben Sie ein Datum im Format TT.MM.JJJJ ein.</t>
  </si>
  <si>
    <t>Wählen Sie die  Betriebsgrösse</t>
  </si>
  <si>
    <t>Dieser Wert wird automatisch bestimmt, kann aber überschrieben werden</t>
  </si>
  <si>
    <t>Konstanten Blatt 2</t>
  </si>
  <si>
    <t>Betrieb / Betriebsabteilung</t>
  </si>
  <si>
    <t>Beginn / Ende der Kurzarbeit</t>
  </si>
  <si>
    <t/>
  </si>
  <si>
    <t>Versicherten-Nr.</t>
  </si>
  <si>
    <t>Geburts-</t>
  </si>
  <si>
    <t>datum</t>
  </si>
  <si>
    <t>Monats-</t>
  </si>
  <si>
    <t>lohn</t>
  </si>
  <si>
    <t>Stunden-</t>
  </si>
  <si>
    <t>Anzahl bez.</t>
  </si>
  <si>
    <t xml:space="preserve">Monate </t>
  </si>
  <si>
    <t>pro Jahr</t>
  </si>
  <si>
    <t>(12/13)</t>
  </si>
  <si>
    <t>Weitere</t>
  </si>
  <si>
    <t>Lohn-</t>
  </si>
  <si>
    <t>bestand-</t>
  </si>
  <si>
    <t>teile p. Jahr</t>
  </si>
  <si>
    <t>Jahres-</t>
  </si>
  <si>
    <t>durchschn.</t>
  </si>
  <si>
    <t>wöchentl.</t>
  </si>
  <si>
    <t>Arbeitszeit</t>
  </si>
  <si>
    <t>Anzahl</t>
  </si>
  <si>
    <t>Ferientage</t>
  </si>
  <si>
    <t>Feiertage</t>
  </si>
  <si>
    <t>Anrechen-</t>
  </si>
  <si>
    <t>barer</t>
  </si>
  <si>
    <t>Verdienst</t>
  </si>
  <si>
    <t>wurde gekürzt</t>
  </si>
  <si>
    <t>Konstanten Blatt 3</t>
  </si>
  <si>
    <t>PLZ/Ort</t>
  </si>
  <si>
    <t>Zeitgleiche Periode des letzten Jahres:</t>
  </si>
  <si>
    <t>vertragliche</t>
  </si>
  <si>
    <t>wöchentliche</t>
  </si>
  <si>
    <t>Sollstd. zeitgl.</t>
  </si>
  <si>
    <t>Periode inkl.</t>
  </si>
  <si>
    <t>Vorholzeit</t>
  </si>
  <si>
    <t>Istzeit</t>
  </si>
  <si>
    <t>Bezahlte/</t>
  </si>
  <si>
    <t>Unbezahlte</t>
  </si>
  <si>
    <t>Absenzen</t>
  </si>
  <si>
    <t>Ausfallstunden</t>
  </si>
  <si>
    <t>Zeitgleiche Periode des vorletzten Jahres:</t>
  </si>
  <si>
    <t>Seitentotal</t>
  </si>
  <si>
    <t>Total Periode</t>
  </si>
  <si>
    <t>Prozentualer Ausfall in der Periode</t>
  </si>
  <si>
    <t>Durchschnittlicher Arbeitsausfall der beiden Vergleichsperioden:</t>
  </si>
  <si>
    <t>Konstanten Blatt 4</t>
  </si>
  <si>
    <t>anrechen-</t>
  </si>
  <si>
    <t>barer Std.-</t>
  </si>
  <si>
    <t>Wöchentl.</t>
  </si>
  <si>
    <t>in der AP</t>
  </si>
  <si>
    <t>Sollstd. Abr.-</t>
  </si>
  <si>
    <t>Periode Inkl.</t>
  </si>
  <si>
    <t>Saldo Ende Per.</t>
  </si>
  <si>
    <t>vorherg.</t>
  </si>
  <si>
    <t>(nur für Gleitzeit)</t>
  </si>
  <si>
    <t>laufend</t>
  </si>
  <si>
    <t>Diff.</t>
  </si>
  <si>
    <t>Ausfall-</t>
  </si>
  <si>
    <t>stunden</t>
  </si>
  <si>
    <t>total</t>
  </si>
  <si>
    <t>Saldo</t>
  </si>
  <si>
    <t>Mehrstd.</t>
  </si>
  <si>
    <t>Vormonate</t>
  </si>
  <si>
    <t>Saisonale</t>
  </si>
  <si>
    <t>bare Aus-</t>
  </si>
  <si>
    <t>fall-Std.</t>
  </si>
  <si>
    <t>Verdienst-</t>
  </si>
  <si>
    <t>ausfall</t>
  </si>
  <si>
    <t>100%</t>
  </si>
  <si>
    <t>80%</t>
  </si>
  <si>
    <t>Zwischen-</t>
  </si>
  <si>
    <t>Beschäftigung</t>
  </si>
  <si>
    <t>Abzug</t>
  </si>
  <si>
    <t>Beantragte</t>
  </si>
  <si>
    <t>Vergütung</t>
  </si>
  <si>
    <t>Anzahl bezugsberechtigter Mitarbeiter:</t>
  </si>
  <si>
    <t>Anzahl betroffener Mitarbeiter:</t>
  </si>
  <si>
    <t>Arbeitsausfall in Prozent:</t>
  </si>
  <si>
    <t>Anspruch: 80%</t>
  </si>
  <si>
    <t>Max. VV:</t>
  </si>
  <si>
    <t>Ausfall</t>
  </si>
  <si>
    <t>Durchschnitt Vorjahre:</t>
  </si>
  <si>
    <t>Relativer Mehrausfall:</t>
  </si>
  <si>
    <t>AHV/IV/EO/ALV:</t>
  </si>
  <si>
    <t>Karenzzeit:</t>
  </si>
  <si>
    <t>Tag(e)</t>
  </si>
  <si>
    <t>Total:</t>
  </si>
  <si>
    <t>Kurzarbeitsentschädigung:</t>
  </si>
  <si>
    <t>Mindestausfall 10%</t>
  </si>
  <si>
    <t>nicht erreicht</t>
  </si>
  <si>
    <t>Konstanten Blatt 5</t>
  </si>
  <si>
    <t>Datum</t>
  </si>
  <si>
    <t>Gültig ab</t>
  </si>
  <si>
    <t>Arbeitstage</t>
  </si>
  <si>
    <t>pro jahr</t>
  </si>
  <si>
    <t>Max. massgeb.</t>
  </si>
  <si>
    <t>Beitragssatz</t>
  </si>
  <si>
    <t>Mitarbeiter</t>
  </si>
  <si>
    <t>a1: bis 18 Mitarbeiter</t>
  </si>
  <si>
    <t>a2: bis 39 Mitarbeiter</t>
  </si>
  <si>
    <t>a3: bis 60 Mitarbeiter</t>
  </si>
  <si>
    <t>a4: bis 81 Mitarbeiter</t>
  </si>
  <si>
    <t>a5: bis 102 Mitarbeiter</t>
  </si>
  <si>
    <t>b1: bis 144 Mitarbeiter</t>
  </si>
  <si>
    <t>b2: bis 186 Mitarbeiter</t>
  </si>
  <si>
    <t>b3: bis 207 Mitarbeiter</t>
  </si>
  <si>
    <t>b4: bis 249 Mitarbeiter</t>
  </si>
  <si>
    <t>b5: bis 291 Mitarbeiter</t>
  </si>
  <si>
    <t>c1: bis 333 Mitarbeiter</t>
  </si>
  <si>
    <t>c2: bis 375 Mitarbeiter</t>
  </si>
  <si>
    <t>c3: bis 417 Mitarbeiter</t>
  </si>
  <si>
    <t>c4: bis 459 Mitarbeiter</t>
  </si>
  <si>
    <t>c5: bis 501 Mitarbeiter</t>
  </si>
  <si>
    <t>d1: bis 564 Mitarbeiter</t>
  </si>
  <si>
    <t>d2: bis 627 Mitarbeiter</t>
  </si>
  <si>
    <t>d3: bis 690 Mitarbeiter</t>
  </si>
  <si>
    <t>d4: bis 753 Mitarbeiter</t>
  </si>
  <si>
    <t>e1: bis 816 Mitarbeiter</t>
  </si>
  <si>
    <t>e2: bis 879 Mitarbeiter</t>
  </si>
  <si>
    <t>e3: bis 942 Mitarbeiter</t>
  </si>
  <si>
    <t>e4: bis 1005 Mitarbeiter</t>
  </si>
  <si>
    <t>Sichtbar</t>
  </si>
  <si>
    <t>Anfang</t>
  </si>
  <si>
    <t>Erfasst</t>
  </si>
  <si>
    <t>Erste Zeile:</t>
  </si>
  <si>
    <t>Letzte Zeile:</t>
  </si>
  <si>
    <t>Schutzwort:</t>
  </si>
  <si>
    <t>AHV-Pflicht ab:</t>
  </si>
  <si>
    <t>Version:</t>
  </si>
  <si>
    <t>TCRD (0=nein, 1=ja):</t>
  </si>
  <si>
    <t>TCRD erste Zeile:</t>
  </si>
  <si>
    <t>TCRD letzte Zeile:</t>
  </si>
  <si>
    <t>Hilfetexte Blatt 3</t>
  </si>
  <si>
    <t>Hilfetexte für Saisonale Ausfallstunden</t>
  </si>
  <si>
    <t>Hilfetexttitel</t>
  </si>
  <si>
    <t>Hilfetext</t>
  </si>
  <si>
    <t>Kol. 1: Name/Vorname</t>
  </si>
  <si>
    <t>In dieser Kolonne sind alle Arbeitnehmer des Betriebes oder der Betriebsabteilung aufzuführen.</t>
  </si>
  <si>
    <t>Kol. 2: Vertragliche wöchentliche Arbeitszeit</t>
  </si>
  <si>
    <t>Einzutragen ist die individuelle, vertraglich vereinbarte Arbeitszeit je Arbeitnehmer, ohne allfällige Vorholzeit. Bei unterschiedlich langen Arbeitszeiten innerhalb eines Jahres ist die für die betreffende Abrechnungsperiode gültige Arbeitszeit einzutragen.</t>
  </si>
  <si>
    <t>Kol. 3: Sollstunden in der zeitgleichen Periode</t>
  </si>
  <si>
    <t>Sollstunden in der zeitgleichen Periode des Vorjahres inklusive Vorholzeit.</t>
  </si>
  <si>
    <t>Kol. 4: Istzeit</t>
  </si>
  <si>
    <t>Einzutragen sind die tatsächlich gearbeiteten Stunden.</t>
  </si>
  <si>
    <t>Kol. 5: Bezahlte/unbezahlte Absenzen</t>
  </si>
  <si>
    <t>Einzutragen sind die bezahlten und unbezahlten Absenzstunden für Ferien, Feiertage, freiwilliges Fernbleiben von der Arbeit, Krankheit, Unfall, Militärdienst usw.</t>
  </si>
  <si>
    <t>Kol. 6: Ausfallstunden</t>
  </si>
  <si>
    <t>Ausgefallene Arbeitsstunden. Berechnung: Kol. 3 abzüglich Kol. 4 und 5.</t>
  </si>
  <si>
    <t>Erläuterungen zum Ausfüllen dieses Arbeitsblattes</t>
  </si>
  <si>
    <t>Erläuterungen bekommen Sie, indem Sie den Cursor in die betreffende Spalte positionieren und gleichzeitig die Tasten "STRG" und "h" drücken. Auf englischen Tastaturen drücken Sie "CTRL" und "h"._x000D__x000D_Damit die in einer Abrechnungsperiode geltend gemachten Ausfallstunden in saisonale (nicht entschädigbare) und wirtschaftlich bedingte (grundsätzlich entschädigbare) verteilt werden können, muss der durchschnittliche Arbeitsausfall in den zeitgleichen Perioden der beiden Vorjahre bekannt sein._x000D__x000D_Zeitgleiche Perioden der Vorjahre: Wird z.B. Kurzarbeit für den Monat Januar 2009 geltend gemacht, dienen die Monate Januar 2007 und Januar 2008 als Vergleichsperioden._x000D__x000D_In der geltend gemachten Abrechnungsperiode werden nur diejenigen Ausfallstunden entschädigt, welche den durchschnittlichen Ausfall der beiden Vergleichsmonate überschreiten.</t>
  </si>
  <si>
    <t>Erläuterungen bekommen Sie, indem Sie den Cursor in die betreffende Spalte positionieren und gleichzeitig die Tasten "STRG" und "h" drücken. Auf englischen Tastaturen drücken Sie "CTRL" und "h".</t>
  </si>
  <si>
    <t>Damit die in einer Abrechnungsperiode geltend gemachten Ausfallstunden in saisonale (nicht entschädigbare) und wirtschaftlich bedingte (grundsätzlich entschädigbare) verteilt werden können, muss der durchschnittliche Arbeitsausfall in den zeitgleichen Perioden der beiden Vorjahre bekannt sein.</t>
  </si>
  <si>
    <t>Zeitgleiche Perioden der Vorjahre: Wird z.B. Kurzarbeit für den Monat Januar 2009 geltend gemacht, dienen die Monate Januar 2007 und Januar 2008 als Vergleichsperioden.</t>
  </si>
  <si>
    <t>Sollstunden in der zeitgleichen Periode des vorletzten Jahres inklusive Vorholzeit.</t>
  </si>
  <si>
    <t>Hilfetexte Blatt 4</t>
  </si>
  <si>
    <t>Hilfetexte für Abrechnung von Kurzarbeit</t>
  </si>
  <si>
    <t>Allgemeine Erläuterungen</t>
  </si>
  <si>
    <t>Auf der Abrechnung ist pro Abrechnungsperiode jede arbeitnehmende Person des Betriebes/der Betriebsabteilung aufzuführen, ungeachtet, ob er von Kurzarbeit betroffen ist oder nicht. Für die Nichtbetroffenen genügen die Angaben unter Kol. 1, Kol. 4 und Kol. 6.</t>
  </si>
  <si>
    <t>Kol. 2: Anrechenbarer Stundenverdienst</t>
  </si>
  <si>
    <t>Massgebend ist der vertraglich vereinbarte Lohn in der letzten Zahltagsperiode vor Beginn der Arbeitsausfälle_x000D_(max. Fr. 10’500.--). Eingeschlossen sind der Anteil des 13. Monatslohnes, die Ferien- und Feiertagsentschädigung, die vertraglich vereinbarten Zulagen, soweit sie nicht während der Kurzarbeit weiter bezahlt werden oder Entschädigungen für arbeitsbedingte Inkonvenienzen sind._x000D__x000D_Ermittlung des anrechenbaren Stundenverdienstes siehe Broschüre „Info-Service Kurzarbeitsentschädigung“.</t>
  </si>
  <si>
    <t>Massgebend ist der vertraglich vereinbarte Lohn in der letzten Zahltagsperiode vor Beginn der Arbeitsausfälle</t>
  </si>
  <si>
    <t>È determinante il salario convenuto per contratto nell'ultimo intervallo di pagamento del salario prima dell'inizio della perdita di ore di lavoro._x000D_(al massimo fr. 10 500.--). Sono comprese la parte proporzionale della 13a mensilità, l'indennità di vacanza e per i giorni festivi e le altre componenti retributive nel momento che continuano ad essere pagate anche durante il periodo di lavoro ridotto o costituiscono indennità d'inconvenienza.  _x000D__x000D_Per la determinazione del guadagno orario computabile, vedi nell'Info-Service ”Indennità per lavoro ridotto“, consultabile soltanto nel sito Internet www.area-lavoro.ch.</t>
  </si>
  <si>
    <t>(max. Fr. 10’500.--). Eingeschlossen sind der Anteil des 13. Monatslohnes, die Ferien- und Feiertagsentschädigung, die vertraglich vereinbarten Zulagen, soweit sie nicht während der Kurzarbeit weiter bezahlt werden oder Entschädigungen für arbeitsbedingte Inkonvenienzen sind.</t>
  </si>
  <si>
    <t>Ermittlung des anrechenbaren Stundenverdienstes siehe Broschüre „Info-Service Kurzarbeitsentschädigung“.</t>
  </si>
  <si>
    <t>Kol. 3: Wöchentliche Arbeitszeit in der AP</t>
  </si>
  <si>
    <t>Einzutragen ist die individuelle, vertraglich vereinbarte Arbeitszeit je arbeitnehmende Person, ohne allfällige Vorholzeit. Bei unterschiedlich langen Arbeitszeiten innerhalb eines Jahres ist die für die betreffende Abrechnungsperiode gültige Arbeitszeit einzutragen.</t>
  </si>
  <si>
    <t>Kol. 4: Sollstunden der Abrechnungsperiode inklusive Vorholzeit</t>
  </si>
  <si>
    <t>Umfasst die Zahltagsperiode eine, zwei oder vier Wochen, so beträgt die Abrechnungsperiode vier Wochen. In allen übrigen Fällen beträgt die Abrechnungsperiode einen Monat.</t>
  </si>
  <si>
    <t>Kol. 5: Istzeit</t>
  </si>
  <si>
    <t>Die tatsächlich gearbeiteten Stunden inkl. allfällige in dieser Abrechnungsperiode geleisteten Mehrstunden.</t>
  </si>
  <si>
    <t>Kol. 6: Bezahlte/unbezahlte Absenzen</t>
  </si>
  <si>
    <t>Sämtliche bezahlten und unbezahlten Absenzen (Ferien, Feiertage, freiwilliges Fernbleiben von der Arbeit, Krankheit, Unfall, Militärdienst usw.) in Stunden.</t>
  </si>
  <si>
    <t>Kol. 7: Gleitzeit. Saldo Ende vorhergehende Abrechnungsperiode</t>
  </si>
  <si>
    <t>Zulässiger Plus-Stundensaldo gemäss betrieblicher Gleitzeitregelung, max. 20 Arbeitsstunden; darüber liegende Stunden gelten als Mehrstunden.</t>
  </si>
  <si>
    <t>Kol. 7: Gleitzeit. Saldo Ende laufende Abrechnungsperiode</t>
  </si>
  <si>
    <t>Kol. 7: Gleitzeit. Differenz mit umgekehrten Vorzeichen</t>
  </si>
  <si>
    <t>Berechnung: Saldo Ende der vorhergehenden Periode abzüglich Saldo Ende der laufenden Periode.</t>
  </si>
  <si>
    <t>Kol. 8: Ausfallstunden total</t>
  </si>
  <si>
    <t>Die tatsächlich ausgefallenen, angeordneten Kurzarbeitsstunden, höchstens jedoch die Anzahl Stunden, die sich aus folgender Berechnung ergeben: Kol. 4 abzüglich des Totals von Kol. 5, 6, und 7 (Differenz).</t>
  </si>
  <si>
    <t>Kol. 9: Saldo der ausbezahlten und noch nicht ausbezahlten Mehrstunden aus den Vormonaten</t>
  </si>
  <si>
    <t>Einzutragen sind alle in den sechs Monaten vor Beginn der zweijährigen Rahmenfrist geleisteten und zeitlich nicht ausgeglichenen Mehrstunden. Nach Beginn der Rahmenfrist sind alle innerhalb der Rahmenfrist geleisteten und zeitlich nicht ausgeglichenen Mehrstunden zu erfassen, soweit sie nicht länger als zwölf Monate zurückliegen. Diese Mehrstunden reduzieren die anrechenbaren Ausfallstunden (Kol. 11), soweit sie die nicht entschädigbaren saisonalen Ausfallstunden (Kol. 10) überschreiten; d.h. Mehrstundensaldi werden zuerst durch die saisonalen Ausfallstunden ausgeglichen, bevor die anrechenbaren Ausfallstunden reduziert werden. Mehrstundensaldi, die nicht vollständig durch die saisonalen und anrechenbaren Ausfallstunden ausgeglichen werden können, sind auf die nächste Abrechnungsperiode vorzutragen.</t>
  </si>
  <si>
    <t>Kol. 10: Saisonale Ausfallstunden</t>
  </si>
  <si>
    <t>Diese Kolonne wird berechnet, wenn die kantonale Amtsstelle in ihrem Entscheid bezüglich der Saisonalität einen Vorbehalt angebracht hat, wonach die Ausfallstunden, die auf die Saisonalität zurückzuführen sind, nicht entschädigt werden können._x000D__x000D_Differenz zwischen Ausfallstunden total (Kol. 8) und anrechenbaren Ausfallstunden (Kol. 11). Es handelt sich um eine Kontrollspalte, da die Mehrstunden-Saldi (Kol. 9) die anrechenbaren Ausfallstunden (Kol. 11) nur reduzieren, soweit sie noch nicht durch die saisonalen Ausfallstunden getilgt werden konnten.</t>
  </si>
  <si>
    <t>Diese Kolonne wird berechnet, wenn die kantonale Amtsstelle in ihrem Entscheid bezüglich der Saisonalität einen Vorbehalt angebracht hat, wonach die Ausfallstunden, die auf die Saisonalität zurückzuführen sind, nicht entschädigt werden können.</t>
  </si>
  <si>
    <t>Differenz zwischen Ausfallstunden total (Kol. 8) und anrechenbaren Ausfallstunden (Kol. 11). Es handelt sich um eine Kontrollspalte, da die Mehrstunden-Saldi (Kol. 9) die anrechenbaren Ausfallstunden (Kol. 11) nur reduzieren, soweit sie noch nicht durch die saisonalen Ausfallstunden getilgt werden konnten.</t>
  </si>
  <si>
    <t>Kol. 11: Anrechenbare Ausfallstunden</t>
  </si>
  <si>
    <t>Hat die kantonale Amtsstelle in ihrem Entscheid bezüglich der Saisonalität einen Vorbehalt angebracht, ist aufgrund der ausgefallenen Arbeitsstunden in den gleichen Perioden der beiden Vorjahre ein Verteilschlüssel zu ermitteln, nach dem die Ausfallstunden in nicht entschädigbare (saisonale) und grundsätzlich entschädigbare zu verteilen sind. Berechnungsanleitung und Anwendung des Verteilschlüssels finden Sie in der Broschüre „Info-Service Kurzarbeitsentschädigung“ und auf dem Arbeitsblatt 'Saisonale Ausfallstunden'._x000D__x000D_Die anrechenbaren Ausfallstunden reduzieren sich zudem um die Mehrstundensaldi (Kol. 9), soweit diese nicht durch die saisonalen Ausfallstunden getilgt werden konnten._x000D__x000D_Hat ein Betrieb weder Mehrstunden aus Vormonaten noch saisonale Ausfallstunden aufzuweisen, entspricht die Kolonne 11 der Kolonne 8.</t>
  </si>
  <si>
    <t>Hat die kantonale Amtsstelle in ihrem Entscheid bezüglich der Saisonalität einen Vorbehalt angebracht, ist aufgrund der ausgefallenen Arbeitsstunden in den gleichen Perioden der beiden Vorjahre ein Verteilschlüssel zu ermitteln, nach dem die Ausfallstunden in nicht entschädigbare (saisonale) und grundsätzlich entschädigbare zu verteilen sind. Berechnungsanleitung und Anwendung des Verteilschlüssels finden Sie in der Broschüre „Info-Service Kurzarbeitsentschädigung“ und auf dem Arbeitsblatt 'Saisonale Ausfallstunden'.</t>
  </si>
  <si>
    <t>Die anrechenbaren Ausfallstunden reduzieren sich zudem um die Mehrstundensaldi (Kol. 9), soweit diese nicht durch die saisonalen Ausfallstunden getilgt werden konnten.</t>
  </si>
  <si>
    <t>Hat ein Betrieb weder Mehrstunden aus Vormonaten noch saisonale Ausfallstunden aufzuweisen, entspricht die Kolonne 11 der Kolonne 8.</t>
  </si>
  <si>
    <t>Kol. 12: Verdienstausfall 100 %</t>
  </si>
  <si>
    <t>Multiplikation der Kol. 11 mit Kol. 2. Das Total dieser Kolonne wird um das Total des Verdienstes aus Zwischenbeschäftigung reduziert und diese Differenz mit 6,05% multipliziert, was die Vergütung der Arbeitgeberbeiträge an die AHV/IV/EO/ALV ergibt. Diese Vergütung wird zum Total der Kol. 15 hinzugezählt.</t>
  </si>
  <si>
    <t>Kol. 13: Verdienstausfall 80 %</t>
  </si>
  <si>
    <t>Die Kurzarbeitsentschädigung beträgt für jede arbeitnehmende Person 80 % des Verdienstausfalles.</t>
  </si>
  <si>
    <t>Verdienst Zwischenbeschäftigung</t>
  </si>
  <si>
    <t>Als Einkommen aus Zwischenbeschäftigung gilt jeder Verdienst aus unselbständiger oder selbständiger Tätigkeit, den ein Kurzarbeitnehmer während seines Arbeitsausfalles zusätzlich erzielt._x000D__x000D_Der Arbeitgeber der Zwischenbeschäftigung hat dem ursprünglichen Arbeitgeber monatlich das Einkommen aus Zwischenbeschäftigung mitzuteilen (Art. 41 AVIG)._x000D__x000D_Anrechenbarer Verdienstausfall 80% (Kol. 13 der Abrechnung)_x000D_+ Verdienst aus Zwischenbeschäftigung (brutto)_x000D_-  Verdienstausfall 100% (Kol. 12 der Abrechnung)_x000D_= Kürzung von Kol. 15 der Abrechnung.</t>
  </si>
  <si>
    <t>Als Einkommen aus Zwischenbeschäftigung gilt jeder Verdienst aus unselbständiger oder selbständiger Tätigkeit, den ein Kurzarbeitnehmer während seines Arbeitsausfalles zusätzlich erzielt.</t>
  </si>
  <si>
    <t>Der Arbeitgeber der Zwischenbeschäftigung hat dem ursprünglichen Arbeitgeber monatlich das Einkommen aus Zwischenbeschäftigung mitzuteilen (Art. 41 AVIG).</t>
  </si>
  <si>
    <t>Anrechenbarer Verdienstausfall 80% (Kol. 13 der Abrechnung)</t>
  </si>
  <si>
    <t>+ Verdienst aus Zwischenbeschäftigung (brutto)</t>
  </si>
  <si>
    <t>-  Verdienstausfall 100% (Kol. 12 der Abrechnung)</t>
  </si>
  <si>
    <t>= Kürzung von Kol. 15 der Abrechnung.</t>
  </si>
  <si>
    <t>Kol. 14: Abzug Karenztage 80 %</t>
  </si>
  <si>
    <t>Karenzzeit zulasten des Arbeitgebers.</t>
  </si>
  <si>
    <t>Kol. 15: Beantragte Vergütung</t>
  </si>
  <si>
    <t>Sofern alle Voraussetzungen erfüllt sind, vergütet die Kasse den Betrag der sich aus der Subtraktion der Kol. 14 und des Abzugs aus Zwischenbeschäftigung von der Kol. 13 ergibt. Zum Total dieser Kolonne wird die Vergütung der Arbeitgeberbeiträge an AHV/IV/EO/ALV hinzugezählt.</t>
  </si>
  <si>
    <t xml:space="preserve">Anzahl anspruchsberechtigte Mitarbeitende: </t>
  </si>
  <si>
    <t>Die Anzahl der Karenztage muss anhand der Bestimmungen in Art. 50 AVIV übernommen werden. Zulässig sind die Werte 0 bis 3. Wählen Sie den korrekten Wert aus dem Dropdown-Menü aus.</t>
  </si>
  <si>
    <r>
      <rPr>
        <b/>
        <sz val="12"/>
        <color theme="1"/>
        <rFont val="Arial"/>
        <family val="2"/>
      </rPr>
      <t xml:space="preserve">Kontoinhaber/in falls abweichend von Firmenname
</t>
    </r>
    <r>
      <rPr>
        <sz val="12"/>
        <color theme="1"/>
        <rFont val="Arial"/>
        <family val="2"/>
      </rPr>
      <t>Name, Vorname, PLZ, Ort, Adresse</t>
    </r>
  </si>
  <si>
    <t>Anleitung zum Ausfüllen</t>
  </si>
  <si>
    <t>Dieses Register erfordert keine Eingabe.
Hier werden die verschiedenen berechneten Parameter aufgelistet.</t>
  </si>
  <si>
    <t>Dieses Register muss nur ausgefüllt und eingereicht werden, wenn die kantonale Amtsstelle einen entsprechenden Vorbehalt in ihrem Entscheid festgehalten hat. Ist dies nicht der Fall, können Sie dieses Register ignorieren.</t>
  </si>
  <si>
    <t xml:space="preserve">Lesen Sie die Broschüre "Kurzarbeitsentschädigung" auf www.arbeit.swiss vollständig durch. In dieser Broschüre erfahren Sie alles, was Sie wissen müssen zum Thema Kurzarbeitsentschädigung. Die Anleitung hier soll nur das Ausfüllen des vorliegenden Formulars erleichtern.
Der Entschädigungsanspruch ist innert 3 Monate nach Beendigung jeder Abrechnungsperiode bei der gewählten Arbeitslosenkasse geltend zu machen. Dies gilt auch dann, wenn der Entscheid der kantonalen Amtsstelle für die Bewilligung der Kurzarbeit noch hängig ist. Auch ein Einsprache- oder Beschwerdeverfahren unterbricht die Frist von 3 Monaten nicht. Verspätet geltend gemachte Ansprüche erlöschen. </t>
  </si>
  <si>
    <t>Zudem bestätige ich:
- Die Arbeitnehmenden wurden über die Arbeitseinstellung und die Kontrollpflicht orientiert. Diejenigen Arbeitnehmenden, welche der  Arbeitseinstellung nicht zugestimmt haben, werden nach Arbeitsvertrag entlöhnt.
- Den betroffenen Arbeitnehmenden wurde die Kurzarbeitsentschädigung vorgeschossen und am ordentlichen Lohnzahlungstermin der  entsprechenden Abrechnungsperiode ausgerichtet.
- Die Kurzarbeitsentschädigung für die Karenzzeit wurde zulasten des Arbeitgebers / der Arbeitgeberin übernommen.
- Die gesetzlich und vertraglich vereinbarten Sozialversicherungsbeiträge werden entsprechend der normalen Arbeitszeit bezahlt.
- Der Arbeitgeber / Die Arbeitgeberin führt eine betriebliche Arbeitszeitkontrolle (z. B. Stempelkarten, Stundenrapporte, elektronische Zeiterfassungssysteme), welche täglich über die geleisteten Arbeitsstunden inkl. allfälliger Mehrstunden, die wirtschaftlich bedingten Ausfallstunden sowie über sämtliche übrigen Absenzen wie z. B. Ferien-, Krankheits-, Unfall- oder Militärdienst-Abwesenheiten Auskunft gibt.</t>
  </si>
  <si>
    <t>Anleitung für das Register "1042Ad Antrag"</t>
  </si>
  <si>
    <t>Anleitung für das Register "1042Dd Rapport"</t>
  </si>
  <si>
    <t>Anleitung für das Register "1042Ed Abrechnung"</t>
  </si>
  <si>
    <t>Anleitung für das Register "1042Bd Stammdaten Mitarb."</t>
  </si>
  <si>
    <t>Anleitung für das Register "1042Cd Saisonale Ausfallstd."</t>
  </si>
  <si>
    <r>
      <t xml:space="preserve">Tragen Sie die täglichen Ausfallstunden gegenüber der Sollarbeitszeit ein. Drucken Sie es aus und lassen Sie es von den Mitarbeitenden unterschreiben. Diese stimmen damit der verordneten Kurzarbeit zu und werden anspruchsberechtigt (s. 5. Punkt der Erläuterungen zur Nichtanspruchsberechtigung in der Anleitung zum Register "1042Bd Stammdaten Mitarb.").
</t>
    </r>
    <r>
      <rPr>
        <b/>
        <sz val="10"/>
        <color theme="1"/>
        <rFont val="Arial"/>
        <family val="2"/>
      </rPr>
      <t>Wichtig:</t>
    </r>
    <r>
      <rPr>
        <sz val="10"/>
        <color theme="1"/>
        <rFont val="Arial"/>
        <family val="2"/>
      </rPr>
      <t xml:space="preserve"> Es dürfen maximal Ausfallstunden in der Höhe der Sollarbeitszeit der Abrechnungsperiode geltend gemacht werden.</t>
    </r>
  </si>
  <si>
    <t>Geben Sie den für den Gesamtbetrieb oder die Betriebsabteilung gültigen Gesamtarbeitsvertrag (GAV) an. Wenn die Mitarbeitenden unterschiedlichen GAVs unterstehen, tragen Sie dies bitte im Register "1042Bd Stammdaten Mitarb." ein.</t>
  </si>
  <si>
    <t>Die kantonale Amtsstelle kann einen entsprechenden Vorbehalt verfügen (s. Register "1042Cd Saisonale Ausfallstd."). Der dort berechnete Prozentsatz wird automatisch übertragen.</t>
  </si>
  <si>
    <r>
      <t xml:space="preserve">In diesen Spalten werden alle anspruchsberechtigten Mitarbeitenden des Gesamtbetriebes oder der Betriebsabteilung aus dem Register "1042Bd Stammdaten Mitarb." automatisch übernommen. 
</t>
    </r>
    <r>
      <rPr>
        <b/>
        <sz val="10"/>
        <color theme="1"/>
        <rFont val="Arial"/>
        <family val="2"/>
      </rPr>
      <t xml:space="preserve">Wichtig: </t>
    </r>
    <r>
      <rPr>
        <sz val="10"/>
        <color theme="1"/>
        <rFont val="Arial"/>
        <family val="2"/>
      </rPr>
      <t>Diese müssen allenfalls noch ergänzt werden durch nicht mehr anspruchsberechtigte Mitarbeitende, beispielsweise, wenn diese gekündigt oder die Abteilung gewechselt haben.</t>
    </r>
  </si>
  <si>
    <r>
      <rPr>
        <b/>
        <sz val="10"/>
        <color theme="1"/>
        <rFont val="Arial"/>
        <family val="2"/>
      </rPr>
      <t>- Bezahlte/unbezahlte Absenzen Vorvorjahresperiode, bzw. Vorjahresperiode:</t>
    </r>
    <r>
      <rPr>
        <sz val="10"/>
        <color theme="1"/>
        <rFont val="Arial"/>
        <family val="2"/>
      </rPr>
      <t xml:space="preserve"> Hier werden alle Absenzen in Stunden eingetragen: Feiertage (Achtung. Siehe Erläuterung zur Spalte "Anzahl Feiertage pro Jahr" des Registers "1042Bd Stammdaten Mitarb."), Ferien, Krankheit / Unfall, unbezahlte Urlaube etc.</t>
    </r>
  </si>
  <si>
    <r>
      <t>- Sollstunden in der Vorvorjahresperiode, bzw. Vorjahresperiode:</t>
    </r>
    <r>
      <rPr>
        <sz val="10"/>
        <color theme="1"/>
        <rFont val="Arial"/>
        <family val="2"/>
      </rPr>
      <t xml:space="preserve"> Hier müssen die effektiv zu leistenden Sollstunden in der zeitgleichen Vorvorjahresperiode, bzw. Vorjahresperiode eingetragen werden. Vorgabewert sind die wöchentlichen Sollstunden der Abrechnungsperiode gemäss "1042Bd Stammdaten Mitarb.", der Wert kann überschrieben, bzw. gelöscht werden.</t>
    </r>
  </si>
  <si>
    <t>Wann haben Sie zum letzten Mal den Lohn vollumfänglich gemäss den vertraglichen Verpflichtungen ausbezahlt? Bitte geben Sie das Datum im Format TT.MM.JJJJ an. Bsp. 25.09.2023</t>
  </si>
  <si>
    <t>Geben Sie den Monat, für welchen Sie die Kurzarbeit abrechnen im Format MM.JJJJ an. Bsp.: 09.2023</t>
  </si>
  <si>
    <t>Zeitgleiche Perioden der Vorjahre: Wird z.B. Kurzarbeit für den Monat September 2023 geltend gemacht, dienen die Monate September 2022 und September 2021 als Vergleichsperioden.</t>
  </si>
  <si>
    <t>Wichtig: 
Die ausgefüllten Seiten dieses Formulars müssen gedruckt und von den Mitarbeitenden unterschrieben werden.</t>
  </si>
  <si>
    <t>Wichtig:
Der Antrag muss handschriftlich unterschrieben eingereicht werden.</t>
  </si>
  <si>
    <t>Ihre Betriebs- und Unternehmensregister-Nummer, kurz BUR-Nummer. Diese finden Sie beim Bundesamt für Statistik: 
https://www.bfs.admin.ch/bfs/de/home/register/unternehmensregister/betriebs-unternehmensregister.html</t>
  </si>
  <si>
    <t>Beitragssatz AHV / IV / EO / ALV:</t>
  </si>
  <si>
    <t>Beiträge AHV / IV / EO / ALV:</t>
  </si>
  <si>
    <t>AHV-Nr.</t>
  </si>
  <si>
    <t>Sollstd. Abrechn.-
Periode inkl.
Vorholzeit</t>
  </si>
  <si>
    <t>Beginn Abrechn.-
Periode</t>
  </si>
  <si>
    <t>Ende Abrechn.-
Periode</t>
  </si>
  <si>
    <t>Saisonale
Ausfall-
stunden</t>
  </si>
  <si>
    <t>Anrechen-
bare Aus-
fallstunden</t>
  </si>
  <si>
    <t>Beantragte Vergütung
 netto</t>
  </si>
  <si>
    <t>Beantragte Beiträge
AHV / IV / 
EO / ALV</t>
  </si>
  <si>
    <t>Beantragte
Vergütung
brutto</t>
  </si>
  <si>
    <t>AHV-Nr., Name, Vorname</t>
  </si>
  <si>
    <t>AHV-Nr., Name, Vorname, Geburtsdatum</t>
  </si>
  <si>
    <t>Beantragte Vergütung brutto:</t>
  </si>
  <si>
    <t>Zur Ausbildung von Lernenden aufgewendete Stunden, welche als anrechenbarer Arbeitsausfall gelten.</t>
  </si>
  <si>
    <t xml:space="preserve">Wichtig:
Dieses Formular ist nur auszufüllen und von den betroffenen Mitarbeitenden unterschreiben zu lassen, 
wenn eine entsprechende Bewilligung der KAST für die Berufsbilder/innen vorliegt. </t>
  </si>
  <si>
    <t>Nur ausfüllen, wenn eine entsprechende Bewilligung der KAST für die Berufsbildner/innen vorliegt</t>
  </si>
  <si>
    <t>Stammdaten der Berufsbildner/innen</t>
  </si>
  <si>
    <t>Maximaler massgebender Verdienst:</t>
  </si>
  <si>
    <t>Beschäfitungsart</t>
  </si>
  <si>
    <t>Vollzeit</t>
  </si>
  <si>
    <t>Teilzeit</t>
  </si>
  <si>
    <t>Abruf</t>
  </si>
  <si>
    <t>Temporär</t>
  </si>
  <si>
    <t>Lehrling</t>
  </si>
  <si>
    <t>Heimarbeit</t>
  </si>
  <si>
    <t>Befristeter AV</t>
  </si>
  <si>
    <t>Teilzeit auf Abruf</t>
  </si>
  <si>
    <t>Beschäftigungs-art</t>
  </si>
  <si>
    <t>Bitte geben Sie die Art des vertraglich vereinbarten Arbeitsverhältnisses an. Wählen Sie dazu einen Eintrag aus dem Dropdown-Menü aus.</t>
  </si>
  <si>
    <t>Allf. Veränderung zur letzten Abrechnungsperiode</t>
  </si>
  <si>
    <t>Beschäftigungsart</t>
  </si>
  <si>
    <t>Anleitung für das Register "1042Fd BerufsbildnerInnen"</t>
  </si>
  <si>
    <t>Bezahlte /
unbezahlte
Absenzen</t>
  </si>
  <si>
    <t>Der Gleitzeitsaldo muss nur ausgefüllt werden, wenn der Betrieb über ein Gleitzeitreglement verfügt, welches bereits vor Einführung der Kurzarbeit bestand und effektiv auch Gleitzeitarbeit gearbeitet wird. Es dürfen nur Saldi zwischen -20 / +20 Stunden berücksichtigt werden.</t>
  </si>
  <si>
    <t xml:space="preserve">Falls Sie über eine Bewilligung verfügen, sind die Stunden, welche die Berufsbildner/innen zur Ausbildung der Lernenden aufgewendet haben, im Formular einzutragen. Führen Sie dazu die AHV-Nummer, den Namen und Vornamen der Berufsbildner/innen auf und tragen sie die jeweiligen Stunden pro Tag ein. Diese Stunden sind in der Gesamtzahl der Ausfallstunden gemäss Register «1042Dd Rapport» enthalten. 
Weitere Informationen zur KAE für Berufsbildner/innen finden Sie auf www.arbeit.swiss. </t>
  </si>
  <si>
    <r>
      <t xml:space="preserve">- </t>
    </r>
    <r>
      <rPr>
        <b/>
        <sz val="10"/>
        <rFont val="Arial"/>
        <family val="2"/>
      </rPr>
      <t xml:space="preserve">Total inkl. Vorholzeit: </t>
    </r>
    <r>
      <rPr>
        <sz val="10"/>
        <color theme="1"/>
        <rFont val="Arial"/>
        <family val="2"/>
      </rPr>
      <t>Alle geplanten Sollstunden, kumuliert mit allen eventuell anfallenden Vor- und Nachholzeiten, inklusive vereinbarter Ferien und/oder Feiertage.</t>
    </r>
  </si>
  <si>
    <r>
      <t xml:space="preserve">- </t>
    </r>
    <r>
      <rPr>
        <b/>
        <sz val="10"/>
        <color theme="1"/>
        <rFont val="Arial"/>
        <family val="2"/>
      </rPr>
      <t xml:space="preserve">Istzeit Vorvorjahresperiode, bzw. Vorjahresperiode: </t>
    </r>
    <r>
      <rPr>
        <sz val="10"/>
        <color theme="1"/>
        <rFont val="Arial"/>
        <family val="2"/>
      </rPr>
      <t>Die effektiv geleistete und belegte Arbeitszeit in der entsprechenden Periode.</t>
    </r>
  </si>
  <si>
    <r>
      <t xml:space="preserve">- </t>
    </r>
    <r>
      <rPr>
        <b/>
        <sz val="10"/>
        <color theme="1"/>
        <rFont val="Arial"/>
        <family val="2"/>
      </rPr>
      <t>Pro Woche:</t>
    </r>
    <r>
      <rPr>
        <sz val="10"/>
        <color theme="1"/>
        <rFont val="Arial"/>
        <family val="2"/>
      </rPr>
      <t xml:space="preserve"> Die effektive Sollwochenarbeitszeit ohne Vor-/Nachholzeit. Diese kann von den wöchentlichen Sollstunden im Jahresdurchschnitt abweichen, s. oben.</t>
    </r>
  </si>
  <si>
    <t xml:space="preserve">* </t>
  </si>
  <si>
    <t>Mitarbeitende, die das Referenzalter der AHV erreicht haben;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</si>
</sst>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 #,##0.00_-;_-* &quot;-&quot;??_-;_-@_-"/>
    <numFmt numFmtId="165" formatCode="0.0"/>
    <numFmt numFmtId="166" formatCode="[$SFr.-807]\ #,##0.00"/>
    <numFmt numFmtId="167" formatCode="mm/yyyy"/>
    <numFmt numFmtId="168" formatCode="0.000%"/>
    <numFmt numFmtId="169" formatCode="[$-407]mmmm\ yy;@"/>
    <numFmt numFmtId="170" formatCode="000\.0000\.0000\.00"/>
    <numFmt numFmtId="171" formatCode="\7\5\6\.0000\.0000\.00"/>
    <numFmt numFmtId="172" formatCode="dd/mm/yyyy;@"/>
    <numFmt numFmtId="173" formatCode="000\ 000\ 00\ 00"/>
    <numFmt numFmtId="174" formatCode="0.000"/>
    <numFmt numFmtId="175" formatCode="[$]dd/mm/yyyy;@" x16r2:formatCode16="[$-gsw-CH,1]dd/mm/yyyy;@"/>
  </numFmts>
  <fonts count="43" x14ac:knownFonts="1">
    <font>
      <sz val="11"/>
      <color theme="1"/>
      <name val="Calibri"/>
      <family val="2"/>
      <scheme val="minor"/>
    </font>
    <font>
      <sz val="11"/>
      <color theme="1"/>
      <name val="Arial"/>
      <family val="2"/>
    </font>
    <font>
      <sz val="10"/>
      <name val="Arial"/>
      <family val="2"/>
    </font>
    <font>
      <b/>
      <sz val="10"/>
      <name val="Arial"/>
      <family val="2"/>
    </font>
    <font>
      <b/>
      <sz val="8"/>
      <name val="Arial"/>
      <family val="2"/>
    </font>
    <font>
      <sz val="8"/>
      <name val="Arial"/>
      <family val="2"/>
    </font>
    <font>
      <sz val="6"/>
      <name val="Arial"/>
      <family val="2"/>
    </font>
    <font>
      <sz val="7"/>
      <name val="Arial"/>
      <family val="2"/>
    </font>
    <font>
      <b/>
      <sz val="12"/>
      <name val="Arial"/>
      <family val="2"/>
    </font>
    <font>
      <sz val="8"/>
      <name val="Calibri"/>
      <family val="2"/>
      <scheme val="minor"/>
    </font>
    <font>
      <sz val="10"/>
      <color theme="1"/>
      <name val="Arial"/>
      <family val="2"/>
    </font>
    <font>
      <b/>
      <sz val="11"/>
      <color theme="1"/>
      <name val="Arial"/>
      <family val="2"/>
    </font>
    <font>
      <b/>
      <sz val="10"/>
      <color theme="1"/>
      <name val="Arial"/>
      <family val="2"/>
    </font>
    <font>
      <sz val="11"/>
      <color theme="1"/>
      <name val="Calibri"/>
      <family val="2"/>
      <scheme val="minor"/>
    </font>
    <font>
      <sz val="10"/>
      <name val="Calibri"/>
      <family val="2"/>
      <scheme val="minor"/>
    </font>
    <font>
      <sz val="11"/>
      <name val="Arial"/>
      <family val="2"/>
    </font>
    <font>
      <b/>
      <sz val="11"/>
      <name val="Arial"/>
      <family val="2"/>
    </font>
    <font>
      <b/>
      <sz val="11"/>
      <color theme="1"/>
      <name val="Calibri"/>
      <family val="2"/>
      <scheme val="minor"/>
    </font>
    <font>
      <b/>
      <sz val="10"/>
      <color theme="1" tint="4.9989318521683403E-2"/>
      <name val="Arial"/>
      <family val="2"/>
    </font>
    <font>
      <sz val="10"/>
      <color theme="1" tint="4.9989318521683403E-2"/>
      <name val="Arial"/>
      <family val="2"/>
    </font>
    <font>
      <b/>
      <sz val="12"/>
      <color theme="1"/>
      <name val="Arial"/>
      <family val="2"/>
    </font>
    <font>
      <b/>
      <sz val="12"/>
      <color theme="0"/>
      <name val="Arial"/>
      <family val="2"/>
    </font>
    <font>
      <sz val="10"/>
      <color rgb="FFFF0000"/>
      <name val="Arial"/>
      <family val="2"/>
    </font>
    <font>
      <b/>
      <sz val="10"/>
      <color rgb="FFFF0000"/>
      <name val="Arial"/>
      <family val="2"/>
    </font>
    <font>
      <b/>
      <sz val="12"/>
      <color rgb="FFFF0000"/>
      <name val="Arial"/>
      <family val="2"/>
    </font>
    <font>
      <sz val="12"/>
      <name val="Arial"/>
      <family val="2"/>
    </font>
    <font>
      <sz val="12"/>
      <color theme="1"/>
      <name val="Arial"/>
      <family val="2"/>
    </font>
    <font>
      <sz val="12"/>
      <color theme="1"/>
      <name val="Source Code Pro"/>
      <family val="3"/>
    </font>
    <font>
      <b/>
      <sz val="12"/>
      <color theme="1"/>
      <name val="Source Code Pro"/>
      <family val="3"/>
    </font>
    <font>
      <b/>
      <sz val="14"/>
      <color theme="1"/>
      <name val="Arial"/>
      <family val="2"/>
    </font>
    <font>
      <b/>
      <sz val="12"/>
      <color theme="1"/>
      <name val="Courier New"/>
      <family val="3"/>
    </font>
    <font>
      <sz val="10"/>
      <color theme="1"/>
      <name val="Calibri"/>
      <family val="2"/>
      <scheme val="minor"/>
    </font>
    <font>
      <i/>
      <sz val="10"/>
      <color theme="0" tint="-0.499984740745262"/>
      <name val="Arial"/>
      <family val="2"/>
    </font>
    <font>
      <i/>
      <sz val="10"/>
      <color theme="0" tint="-0.499984740745262"/>
      <name val="Calibri"/>
      <family val="2"/>
      <scheme val="minor"/>
    </font>
    <font>
      <i/>
      <sz val="12"/>
      <color theme="0" tint="-0.499984740745262"/>
      <name val="Arial"/>
      <family val="2"/>
    </font>
    <font>
      <b/>
      <i/>
      <sz val="10"/>
      <color theme="0" tint="-0.499984740745262"/>
      <name val="Arial"/>
      <family val="2"/>
    </font>
    <font>
      <i/>
      <sz val="7"/>
      <color theme="0" tint="-0.499984740745262"/>
      <name val="Arial"/>
      <family val="2"/>
    </font>
    <font>
      <i/>
      <sz val="6"/>
      <color theme="0" tint="-0.499984740745262"/>
      <name val="Arial"/>
      <family val="2"/>
    </font>
    <font>
      <i/>
      <sz val="8"/>
      <color theme="0" tint="-0.499984740745262"/>
      <name val="Arial"/>
      <family val="2"/>
    </font>
    <font>
      <i/>
      <sz val="11"/>
      <color theme="0" tint="-0.499984740745262"/>
      <name val="Arial"/>
      <family val="2"/>
    </font>
    <font>
      <u/>
      <sz val="11"/>
      <color theme="10"/>
      <name val="Calibri"/>
      <family val="2"/>
      <scheme val="minor"/>
    </font>
    <font>
      <b/>
      <sz val="11"/>
      <color rgb="FFFF0000"/>
      <name val="Arial"/>
      <family val="2"/>
    </font>
    <font>
      <sz val="10"/>
      <name val="Arial"/>
    </font>
  </fonts>
  <fills count="14">
    <fill>
      <patternFill patternType="none"/>
    </fill>
    <fill>
      <patternFill patternType="gray125"/>
    </fill>
    <fill>
      <patternFill patternType="solid">
        <fgColor indexed="43"/>
        <bgColor indexed="64"/>
      </patternFill>
    </fill>
    <fill>
      <patternFill patternType="solid">
        <fgColor indexed="10"/>
        <bgColor indexed="64"/>
      </patternFill>
    </fill>
    <fill>
      <patternFill patternType="solid">
        <fgColor rgb="FFFFFF99"/>
        <bgColor indexed="64"/>
      </patternFill>
    </fill>
    <fill>
      <patternFill patternType="solid">
        <fgColor rgb="FFCCFFCC"/>
        <bgColor indexed="64"/>
      </patternFill>
    </fill>
    <fill>
      <patternFill patternType="solid">
        <fgColor theme="5" tint="-0.249977111117893"/>
        <bgColor indexed="64"/>
      </patternFill>
    </fill>
    <fill>
      <patternFill patternType="solid">
        <fgColor rgb="FFFFC000"/>
        <bgColor indexed="64"/>
      </patternFill>
    </fill>
    <fill>
      <patternFill patternType="solid">
        <fgColor theme="9"/>
        <bgColor indexed="64"/>
      </patternFill>
    </fill>
    <fill>
      <patternFill patternType="solid">
        <fgColor theme="7" tint="0.59999389629810485"/>
        <bgColor indexed="64"/>
      </patternFill>
    </fill>
    <fill>
      <patternFill patternType="solid">
        <fgColor theme="4"/>
        <bgColor indexed="64"/>
      </patternFill>
    </fill>
    <fill>
      <patternFill patternType="solid">
        <fgColor theme="0" tint="-0.249977111117893"/>
        <bgColor indexed="64"/>
      </patternFill>
    </fill>
    <fill>
      <patternFill patternType="solid">
        <fgColor rgb="FF66FFFF"/>
        <bgColor indexed="64"/>
      </patternFill>
    </fill>
    <fill>
      <patternFill patternType="solid">
        <fgColor theme="0" tint="-0.24994659260841701"/>
        <bgColor indexed="64"/>
      </patternFill>
    </fill>
  </fills>
  <borders count="106">
    <border>
      <left/>
      <right/>
      <top/>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hair">
        <color indexed="64"/>
      </bottom>
      <diagonal/>
    </border>
    <border>
      <left style="thin">
        <color indexed="64"/>
      </left>
      <right/>
      <top/>
      <bottom style="hair">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hair">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bottom style="hair">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style="hair">
        <color indexed="64"/>
      </left>
      <right/>
      <top style="medium">
        <color indexed="64"/>
      </top>
      <bottom/>
      <diagonal/>
    </border>
    <border>
      <left style="thin">
        <color indexed="64"/>
      </left>
      <right style="thin">
        <color indexed="64"/>
      </right>
      <top style="thin">
        <color indexed="64"/>
      </top>
      <bottom/>
      <diagonal/>
    </border>
    <border>
      <left style="hair">
        <color indexed="64"/>
      </left>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diagonal/>
    </border>
    <border>
      <left style="medium">
        <color indexed="64"/>
      </left>
      <right/>
      <top style="hair">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style="hair">
        <color indexed="64"/>
      </left>
      <right style="medium">
        <color indexed="64"/>
      </right>
      <top style="thin">
        <color indexed="64"/>
      </top>
      <bottom style="thin">
        <color indexed="64"/>
      </bottom>
      <diagonal/>
    </border>
  </borders>
  <cellStyleXfs count="10">
    <xf numFmtId="0" fontId="0" fillId="0" borderId="0"/>
    <xf numFmtId="9" fontId="13" fillId="0" borderId="0" applyFont="0" applyFill="0" applyBorder="0" applyAlignment="0" applyProtection="0"/>
    <xf numFmtId="0" fontId="13" fillId="0" borderId="0"/>
    <xf numFmtId="0" fontId="40" fillId="0" borderId="0" applyNumberFormat="0" applyFill="0" applyBorder="0" applyAlignment="0" applyProtection="0"/>
    <xf numFmtId="0" fontId="42" fillId="0" borderId="0"/>
    <xf numFmtId="164" fontId="42" fillId="0" borderId="0" applyNumberFormat="0" applyFill="0" applyBorder="0" applyAlignment="0" applyProtection="0"/>
    <xf numFmtId="0" fontId="13" fillId="0" borderId="0"/>
    <xf numFmtId="0" fontId="13" fillId="0" borderId="0"/>
    <xf numFmtId="0" fontId="2" fillId="0" borderId="0"/>
    <xf numFmtId="164" fontId="42" fillId="0" borderId="0" applyNumberFormat="0" applyFill="0" applyBorder="0" applyAlignment="0" applyProtection="0"/>
  </cellStyleXfs>
  <cellXfs count="605">
    <xf numFmtId="0" fontId="0" fillId="0" borderId="0" xfId="0"/>
    <xf numFmtId="14" fontId="0" fillId="0" borderId="0" xfId="0" applyNumberFormat="1" applyAlignment="1" applyProtection="1">
      <alignment horizontal="left"/>
      <protection hidden="1"/>
    </xf>
    <xf numFmtId="0" fontId="0" fillId="0" borderId="0" xfId="0" applyProtection="1">
      <protection hidden="1"/>
    </xf>
    <xf numFmtId="0" fontId="5" fillId="0" borderId="0" xfId="0" applyFont="1"/>
    <xf numFmtId="0" fontId="5" fillId="0" borderId="0" xfId="0" applyFont="1" applyProtection="1">
      <protection hidden="1"/>
    </xf>
    <xf numFmtId="0" fontId="5" fillId="0" borderId="0" xfId="0" applyFont="1" applyAlignment="1" applyProtection="1">
      <alignment horizontal="left"/>
      <protection hidden="1"/>
    </xf>
    <xf numFmtId="0" fontId="0" fillId="0" borderId="0" xfId="0" applyProtection="1">
      <protection locked="0"/>
    </xf>
    <xf numFmtId="0" fontId="2" fillId="0" borderId="0" xfId="0" applyFont="1" applyProtection="1">
      <protection hidden="1"/>
    </xf>
    <xf numFmtId="0" fontId="2" fillId="0" borderId="0" xfId="0" applyFont="1" applyProtection="1">
      <protection locked="0"/>
    </xf>
    <xf numFmtId="165" fontId="2" fillId="0" borderId="0" xfId="0" applyNumberFormat="1" applyFont="1" applyProtection="1">
      <protection locked="0"/>
    </xf>
    <xf numFmtId="49" fontId="0" fillId="0" borderId="0" xfId="0" applyNumberFormat="1" applyProtection="1">
      <protection locked="0"/>
    </xf>
    <xf numFmtId="0" fontId="0" fillId="0" borderId="0" xfId="0" quotePrefix="1" applyProtection="1">
      <protection locked="0"/>
    </xf>
    <xf numFmtId="14" fontId="0" fillId="0" borderId="0" xfId="0" applyNumberFormat="1" applyProtection="1">
      <protection hidden="1"/>
    </xf>
    <xf numFmtId="165" fontId="0" fillId="0" borderId="0" xfId="0" applyNumberFormat="1" applyProtection="1">
      <protection hidden="1"/>
    </xf>
    <xf numFmtId="166" fontId="0" fillId="0" borderId="0" xfId="0" applyNumberFormat="1" applyProtection="1">
      <protection hidden="1"/>
    </xf>
    <xf numFmtId="168" fontId="0" fillId="0" borderId="0" xfId="0" applyNumberFormat="1" applyProtection="1">
      <protection hidden="1"/>
    </xf>
    <xf numFmtId="0" fontId="5" fillId="0" borderId="0" xfId="0" quotePrefix="1" applyFont="1"/>
    <xf numFmtId="10" fontId="0" fillId="0" borderId="0" xfId="0" applyNumberFormat="1" applyProtection="1">
      <protection hidden="1"/>
    </xf>
    <xf numFmtId="0" fontId="4" fillId="0" borderId="0" xfId="0" applyFont="1" applyAlignment="1" applyProtection="1">
      <alignment horizontal="left"/>
      <protection hidden="1"/>
    </xf>
    <xf numFmtId="0" fontId="5" fillId="0" borderId="0" xfId="0" applyFont="1" applyAlignment="1" applyProtection="1">
      <alignment horizontal="center"/>
      <protection hidden="1"/>
    </xf>
    <xf numFmtId="0" fontId="1" fillId="0" borderId="0" xfId="0" applyFont="1" applyProtection="1">
      <protection hidden="1"/>
    </xf>
    <xf numFmtId="0" fontId="10" fillId="0" borderId="0" xfId="0" applyFont="1" applyProtection="1">
      <protection hidden="1"/>
    </xf>
    <xf numFmtId="0" fontId="11" fillId="0" borderId="0" xfId="0" applyFont="1" applyAlignment="1" applyProtection="1">
      <alignment vertical="center"/>
      <protection hidden="1"/>
    </xf>
    <xf numFmtId="0" fontId="1" fillId="0" borderId="0" xfId="0" applyFont="1" applyAlignment="1" applyProtection="1">
      <alignment vertical="center"/>
      <protection hidden="1"/>
    </xf>
    <xf numFmtId="165" fontId="2" fillId="0" borderId="0" xfId="0" applyNumberFormat="1" applyFont="1" applyAlignment="1" applyProtection="1">
      <alignment horizontal="right"/>
      <protection hidden="1"/>
    </xf>
    <xf numFmtId="2" fontId="2" fillId="0" borderId="0" xfId="0" applyNumberFormat="1" applyFont="1" applyAlignment="1" applyProtection="1">
      <alignment horizontal="right"/>
      <protection hidden="1"/>
    </xf>
    <xf numFmtId="0" fontId="2" fillId="0" borderId="0" xfId="0" applyFont="1" applyAlignment="1" applyProtection="1">
      <alignment horizontal="right"/>
      <protection hidden="1"/>
    </xf>
    <xf numFmtId="2" fontId="2" fillId="0" borderId="0" xfId="0" applyNumberFormat="1" applyFont="1" applyProtection="1">
      <protection hidden="1"/>
    </xf>
    <xf numFmtId="2" fontId="2" fillId="0" borderId="0" xfId="0" applyNumberFormat="1" applyFont="1" applyAlignment="1" applyProtection="1">
      <alignment horizontal="left"/>
      <protection hidden="1"/>
    </xf>
    <xf numFmtId="0" fontId="2" fillId="0" borderId="0" xfId="0" applyFont="1" applyAlignment="1" applyProtection="1">
      <alignment horizontal="left"/>
      <protection hidden="1"/>
    </xf>
    <xf numFmtId="2" fontId="14" fillId="0" borderId="0" xfId="0" applyNumberFormat="1" applyFont="1" applyAlignment="1" applyProtection="1">
      <alignment horizontal="right"/>
      <protection hidden="1"/>
    </xf>
    <xf numFmtId="0" fontId="14" fillId="0" borderId="0" xfId="0" applyFont="1" applyAlignment="1" applyProtection="1">
      <alignment horizontal="left"/>
      <protection hidden="1"/>
    </xf>
    <xf numFmtId="170" fontId="14" fillId="0" borderId="0" xfId="0" applyNumberFormat="1" applyFont="1" applyAlignment="1" applyProtection="1">
      <alignment horizontal="left"/>
      <protection hidden="1"/>
    </xf>
    <xf numFmtId="0" fontId="2" fillId="4" borderId="10" xfId="0" applyFont="1" applyFill="1" applyBorder="1" applyProtection="1">
      <protection hidden="1"/>
    </xf>
    <xf numFmtId="165" fontId="2" fillId="0" borderId="0" xfId="0" applyNumberFormat="1" applyFont="1" applyAlignment="1" applyProtection="1">
      <alignment horizontal="left"/>
      <protection hidden="1"/>
    </xf>
    <xf numFmtId="169" fontId="3" fillId="0" borderId="0" xfId="0" applyNumberFormat="1" applyFont="1" applyAlignment="1" applyProtection="1">
      <alignment horizontal="left"/>
      <protection hidden="1"/>
    </xf>
    <xf numFmtId="1" fontId="2" fillId="0" borderId="0" xfId="0" applyNumberFormat="1" applyFont="1" applyAlignment="1" applyProtection="1">
      <alignment horizontal="left"/>
      <protection hidden="1"/>
    </xf>
    <xf numFmtId="0" fontId="12" fillId="0" borderId="0" xfId="0" applyFont="1" applyProtection="1">
      <protection hidden="1"/>
    </xf>
    <xf numFmtId="169" fontId="2" fillId="0" borderId="0" xfId="0" applyNumberFormat="1" applyFont="1" applyAlignment="1" applyProtection="1">
      <alignment horizontal="left"/>
      <protection hidden="1"/>
    </xf>
    <xf numFmtId="165" fontId="2" fillId="0" borderId="0" xfId="0" applyNumberFormat="1" applyFont="1" applyProtection="1">
      <protection hidden="1"/>
    </xf>
    <xf numFmtId="2" fontId="2" fillId="0" borderId="0" xfId="0" applyNumberFormat="1" applyFont="1" applyAlignment="1" applyProtection="1">
      <alignment horizontal="center"/>
      <protection hidden="1"/>
    </xf>
    <xf numFmtId="49" fontId="2" fillId="0" borderId="0" xfId="0" applyNumberFormat="1" applyFont="1" applyAlignment="1" applyProtection="1">
      <alignment horizontal="right"/>
      <protection hidden="1"/>
    </xf>
    <xf numFmtId="165" fontId="2" fillId="0" borderId="0" xfId="0" applyNumberFormat="1" applyFont="1" applyAlignment="1" applyProtection="1">
      <alignment horizontal="center"/>
      <protection hidden="1"/>
    </xf>
    <xf numFmtId="0" fontId="2" fillId="0" borderId="0" xfId="0" applyFont="1" applyAlignment="1" applyProtection="1">
      <alignment horizontal="center"/>
      <protection hidden="1"/>
    </xf>
    <xf numFmtId="167" fontId="2" fillId="0" borderId="0" xfId="0" applyNumberFormat="1" applyFont="1" applyAlignment="1" applyProtection="1">
      <alignment horizontal="right"/>
      <protection hidden="1"/>
    </xf>
    <xf numFmtId="2" fontId="2" fillId="0" borderId="0" xfId="0" applyNumberFormat="1" applyFont="1" applyAlignment="1" applyProtection="1">
      <alignment horizontal="right" vertical="center"/>
      <protection hidden="1"/>
    </xf>
    <xf numFmtId="4" fontId="2" fillId="0" borderId="0" xfId="0" applyNumberFormat="1" applyFont="1" applyAlignment="1" applyProtection="1">
      <alignment horizontal="right"/>
      <protection hidden="1"/>
    </xf>
    <xf numFmtId="170" fontId="2" fillId="0" borderId="0" xfId="0" applyNumberFormat="1" applyFont="1" applyAlignment="1" applyProtection="1">
      <alignment horizontal="left" vertical="center"/>
      <protection hidden="1"/>
    </xf>
    <xf numFmtId="165" fontId="2" fillId="4" borderId="11" xfId="0" applyNumberFormat="1" applyFont="1" applyFill="1" applyBorder="1" applyAlignment="1" applyProtection="1">
      <alignment horizontal="right" vertical="center"/>
      <protection hidden="1"/>
    </xf>
    <xf numFmtId="2" fontId="2" fillId="4" borderId="11" xfId="0" applyNumberFormat="1" applyFont="1" applyFill="1" applyBorder="1" applyAlignment="1" applyProtection="1">
      <alignment horizontal="right" vertical="center"/>
      <protection hidden="1"/>
    </xf>
    <xf numFmtId="2" fontId="3" fillId="4" borderId="11" xfId="0" applyNumberFormat="1" applyFont="1" applyFill="1" applyBorder="1" applyAlignment="1" applyProtection="1">
      <alignment horizontal="right" vertical="center"/>
      <protection hidden="1"/>
    </xf>
    <xf numFmtId="10" fontId="3" fillId="4" borderId="11" xfId="0" applyNumberFormat="1" applyFont="1" applyFill="1" applyBorder="1" applyAlignment="1" applyProtection="1">
      <alignment horizontal="right" vertical="center"/>
      <protection hidden="1"/>
    </xf>
    <xf numFmtId="2" fontId="2" fillId="4" borderId="21" xfId="0" applyNumberFormat="1" applyFont="1" applyFill="1" applyBorder="1" applyAlignment="1" applyProtection="1">
      <alignment horizontal="left" vertical="center"/>
      <protection hidden="1"/>
    </xf>
    <xf numFmtId="0" fontId="2" fillId="4" borderId="11" xfId="0" applyFont="1" applyFill="1" applyBorder="1" applyAlignment="1" applyProtection="1">
      <alignment horizontal="right" vertical="center"/>
      <protection hidden="1"/>
    </xf>
    <xf numFmtId="10" fontId="3" fillId="4" borderId="12" xfId="0" applyNumberFormat="1" applyFont="1" applyFill="1" applyBorder="1" applyAlignment="1" applyProtection="1">
      <alignment horizontal="right" vertical="center"/>
      <protection hidden="1"/>
    </xf>
    <xf numFmtId="10" fontId="2" fillId="0" borderId="0" xfId="0" applyNumberFormat="1" applyFont="1" applyProtection="1">
      <protection hidden="1"/>
    </xf>
    <xf numFmtId="165" fontId="2" fillId="0" borderId="0" xfId="0" applyNumberFormat="1" applyFont="1" applyAlignment="1" applyProtection="1">
      <alignment horizontal="right" vertical="center"/>
      <protection hidden="1"/>
    </xf>
    <xf numFmtId="0" fontId="15" fillId="0" borderId="0" xfId="0" applyFont="1" applyAlignment="1" applyProtection="1">
      <alignment vertical="center"/>
      <protection hidden="1"/>
    </xf>
    <xf numFmtId="167" fontId="16" fillId="4" borderId="12" xfId="0" applyNumberFormat="1" applyFont="1" applyFill="1" applyBorder="1" applyAlignment="1" applyProtection="1">
      <alignment horizontal="left" vertical="center"/>
      <protection hidden="1"/>
    </xf>
    <xf numFmtId="170" fontId="3" fillId="4" borderId="26" xfId="0" applyNumberFormat="1" applyFont="1" applyFill="1" applyBorder="1" applyProtection="1">
      <protection hidden="1"/>
    </xf>
    <xf numFmtId="170" fontId="3" fillId="0" borderId="0" xfId="0" applyNumberFormat="1" applyFont="1" applyProtection="1">
      <protection hidden="1"/>
    </xf>
    <xf numFmtId="4" fontId="2" fillId="0" borderId="0" xfId="0" applyNumberFormat="1" applyFont="1" applyProtection="1">
      <protection hidden="1"/>
    </xf>
    <xf numFmtId="2" fontId="3" fillId="4" borderId="29" xfId="0" applyNumberFormat="1" applyFont="1" applyFill="1" applyBorder="1" applyProtection="1">
      <protection hidden="1"/>
    </xf>
    <xf numFmtId="10" fontId="2" fillId="0" borderId="0" xfId="0" applyNumberFormat="1" applyFont="1" applyAlignment="1" applyProtection="1">
      <alignment horizontal="right"/>
      <protection hidden="1"/>
    </xf>
    <xf numFmtId="2" fontId="6" fillId="0" borderId="0" xfId="0" applyNumberFormat="1" applyFont="1" applyAlignment="1" applyProtection="1">
      <alignment horizontal="left"/>
      <protection hidden="1"/>
    </xf>
    <xf numFmtId="0" fontId="4" fillId="0" borderId="0" xfId="0" applyFont="1" applyProtection="1">
      <protection hidden="1"/>
    </xf>
    <xf numFmtId="0" fontId="15" fillId="0" borderId="0" xfId="0" applyFont="1" applyProtection="1">
      <protection hidden="1"/>
    </xf>
    <xf numFmtId="2" fontId="15" fillId="0" borderId="0" xfId="0" applyNumberFormat="1" applyFont="1" applyAlignment="1" applyProtection="1">
      <alignment horizontal="right"/>
      <protection hidden="1"/>
    </xf>
    <xf numFmtId="2" fontId="15" fillId="0" borderId="0" xfId="0" applyNumberFormat="1" applyFont="1" applyProtection="1">
      <protection hidden="1"/>
    </xf>
    <xf numFmtId="0" fontId="2" fillId="4" borderId="6" xfId="0" applyFont="1" applyFill="1" applyBorder="1" applyProtection="1">
      <protection hidden="1"/>
    </xf>
    <xf numFmtId="0" fontId="2" fillId="4" borderId="29" xfId="0" applyFont="1" applyFill="1" applyBorder="1" applyProtection="1">
      <protection hidden="1"/>
    </xf>
    <xf numFmtId="0" fontId="15" fillId="0" borderId="0" xfId="0" applyFont="1" applyAlignment="1" applyProtection="1">
      <alignment horizontal="left"/>
      <protection hidden="1"/>
    </xf>
    <xf numFmtId="2" fontId="14" fillId="0" borderId="0" xfId="0" applyNumberFormat="1" applyFont="1" applyAlignment="1" applyProtection="1">
      <alignment horizontal="center" vertical="top"/>
      <protection hidden="1"/>
    </xf>
    <xf numFmtId="2" fontId="14" fillId="0" borderId="0" xfId="0" applyNumberFormat="1" applyFont="1" applyAlignment="1" applyProtection="1">
      <alignment horizontal="right" vertical="top"/>
      <protection hidden="1"/>
    </xf>
    <xf numFmtId="0" fontId="14" fillId="0" borderId="0" xfId="0" applyFont="1" applyAlignment="1" applyProtection="1">
      <alignment vertical="top"/>
      <protection hidden="1"/>
    </xf>
    <xf numFmtId="2" fontId="2" fillId="0" borderId="0" xfId="0" applyNumberFormat="1" applyFont="1" applyAlignment="1" applyProtection="1">
      <alignment horizontal="left" vertical="top"/>
      <protection hidden="1"/>
    </xf>
    <xf numFmtId="0" fontId="2" fillId="0" borderId="0" xfId="0" applyFont="1" applyAlignment="1" applyProtection="1">
      <alignment horizontal="left" vertical="top"/>
      <protection hidden="1"/>
    </xf>
    <xf numFmtId="165" fontId="2" fillId="0" borderId="0" xfId="0" applyNumberFormat="1" applyFont="1" applyAlignment="1" applyProtection="1">
      <alignment horizontal="left" vertical="top"/>
      <protection hidden="1"/>
    </xf>
    <xf numFmtId="0" fontId="14" fillId="0" borderId="0" xfId="0" applyFont="1" applyAlignment="1" applyProtection="1">
      <alignment horizontal="left" vertical="top"/>
      <protection hidden="1"/>
    </xf>
    <xf numFmtId="165" fontId="14" fillId="0" borderId="0" xfId="0" applyNumberFormat="1" applyFont="1" applyAlignment="1" applyProtection="1">
      <alignment horizontal="right" vertical="top"/>
      <protection hidden="1"/>
    </xf>
    <xf numFmtId="2" fontId="2" fillId="4" borderId="6" xfId="0" applyNumberFormat="1" applyFont="1" applyFill="1" applyBorder="1" applyProtection="1">
      <protection hidden="1"/>
    </xf>
    <xf numFmtId="165" fontId="2" fillId="4" borderId="29" xfId="0" applyNumberFormat="1" applyFont="1" applyFill="1" applyBorder="1" applyProtection="1">
      <protection hidden="1"/>
    </xf>
    <xf numFmtId="1" fontId="2" fillId="0" borderId="0" xfId="0" applyNumberFormat="1" applyFont="1" applyAlignment="1" applyProtection="1">
      <alignment horizontal="right"/>
      <protection hidden="1"/>
    </xf>
    <xf numFmtId="170" fontId="2" fillId="0" borderId="0" xfId="0" applyNumberFormat="1" applyFont="1" applyAlignment="1" applyProtection="1">
      <alignment horizontal="left"/>
      <protection hidden="1"/>
    </xf>
    <xf numFmtId="174" fontId="2" fillId="4" borderId="9" xfId="1" applyNumberFormat="1" applyFont="1" applyFill="1" applyBorder="1" applyAlignment="1" applyProtection="1">
      <alignment horizontal="right"/>
      <protection hidden="1"/>
    </xf>
    <xf numFmtId="165" fontId="2" fillId="4" borderId="29" xfId="0" applyNumberFormat="1" applyFont="1" applyFill="1" applyBorder="1" applyAlignment="1" applyProtection="1">
      <alignment horizontal="right"/>
      <protection hidden="1"/>
    </xf>
    <xf numFmtId="2" fontId="2" fillId="0" borderId="4" xfId="0" applyNumberFormat="1" applyFont="1" applyBorder="1" applyAlignment="1" applyProtection="1">
      <alignment horizontal="right" vertical="center"/>
      <protection locked="0"/>
    </xf>
    <xf numFmtId="2" fontId="2" fillId="4" borderId="16" xfId="0" applyNumberFormat="1" applyFont="1" applyFill="1" applyBorder="1" applyAlignment="1" applyProtection="1">
      <alignment horizontal="right" vertical="center"/>
      <protection hidden="1"/>
    </xf>
    <xf numFmtId="2" fontId="2" fillId="2" borderId="18" xfId="0" applyNumberFormat="1" applyFont="1" applyFill="1" applyBorder="1" applyAlignment="1" applyProtection="1">
      <alignment horizontal="right" vertical="center"/>
      <protection hidden="1"/>
    </xf>
    <xf numFmtId="2" fontId="2" fillId="2" borderId="19" xfId="0" applyNumberFormat="1" applyFont="1" applyFill="1" applyBorder="1" applyAlignment="1" applyProtection="1">
      <alignment horizontal="right" vertical="center"/>
      <protection hidden="1"/>
    </xf>
    <xf numFmtId="175" fontId="14" fillId="0" borderId="0" xfId="0" applyNumberFormat="1" applyFont="1" applyAlignment="1" applyProtection="1">
      <alignment horizontal="left" vertical="top"/>
      <protection hidden="1"/>
    </xf>
    <xf numFmtId="175" fontId="2" fillId="0" borderId="0" xfId="0" applyNumberFormat="1" applyFont="1" applyAlignment="1" applyProtection="1">
      <alignment horizontal="left" vertical="top"/>
      <protection hidden="1"/>
    </xf>
    <xf numFmtId="0" fontId="2" fillId="0" borderId="0" xfId="0" applyFont="1" applyAlignment="1" applyProtection="1">
      <alignment horizontal="right" wrapText="1"/>
      <protection hidden="1"/>
    </xf>
    <xf numFmtId="0" fontId="2" fillId="0" borderId="0" xfId="0" applyFont="1" applyAlignment="1" applyProtection="1">
      <alignment wrapText="1"/>
      <protection hidden="1"/>
    </xf>
    <xf numFmtId="2" fontId="15" fillId="0" borderId="0" xfId="0" applyNumberFormat="1" applyFont="1" applyAlignment="1" applyProtection="1">
      <alignment horizontal="center"/>
      <protection hidden="1"/>
    </xf>
    <xf numFmtId="170" fontId="3" fillId="0" borderId="0" xfId="0" applyNumberFormat="1" applyFont="1" applyAlignment="1" applyProtection="1">
      <alignment horizontal="center"/>
      <protection hidden="1"/>
    </xf>
    <xf numFmtId="2" fontId="2" fillId="0" borderId="0" xfId="0" applyNumberFormat="1" applyFont="1" applyAlignment="1" applyProtection="1">
      <alignment horizontal="center" wrapText="1"/>
      <protection hidden="1"/>
    </xf>
    <xf numFmtId="165" fontId="2" fillId="0" borderId="0" xfId="0" applyNumberFormat="1" applyFont="1" applyAlignment="1" applyProtection="1">
      <alignment horizontal="center" wrapText="1"/>
      <protection hidden="1"/>
    </xf>
    <xf numFmtId="2" fontId="2" fillId="0" borderId="0" xfId="0" applyNumberFormat="1" applyFont="1" applyAlignment="1" applyProtection="1">
      <alignment horizontal="left" wrapText="1"/>
      <protection hidden="1"/>
    </xf>
    <xf numFmtId="49" fontId="2" fillId="0" borderId="0" xfId="0" applyNumberFormat="1" applyFont="1" applyAlignment="1" applyProtection="1">
      <alignment horizontal="left" wrapText="1"/>
      <protection hidden="1"/>
    </xf>
    <xf numFmtId="0" fontId="2" fillId="0" borderId="0" xfId="0" applyFont="1" applyAlignment="1" applyProtection="1">
      <alignment horizontal="left" wrapText="1"/>
      <protection hidden="1"/>
    </xf>
    <xf numFmtId="1" fontId="2" fillId="4" borderId="29" xfId="0" applyNumberFormat="1" applyFont="1" applyFill="1" applyBorder="1" applyAlignment="1" applyProtection="1">
      <alignment horizontal="left"/>
      <protection hidden="1"/>
    </xf>
    <xf numFmtId="165" fontId="2" fillId="4" borderId="9" xfId="0" applyNumberFormat="1" applyFont="1" applyFill="1" applyBorder="1" applyAlignment="1" applyProtection="1">
      <alignment horizontal="right"/>
      <protection hidden="1"/>
    </xf>
    <xf numFmtId="165" fontId="2" fillId="4" borderId="29" xfId="0" applyNumberFormat="1" applyFont="1" applyFill="1" applyBorder="1" applyAlignment="1" applyProtection="1">
      <alignment horizontal="left"/>
      <protection hidden="1"/>
    </xf>
    <xf numFmtId="10" fontId="2" fillId="4" borderId="6" xfId="0" applyNumberFormat="1" applyFont="1" applyFill="1" applyBorder="1" applyAlignment="1" applyProtection="1">
      <alignment horizontal="left"/>
      <protection hidden="1"/>
    </xf>
    <xf numFmtId="2" fontId="3" fillId="4" borderId="29" xfId="0" applyNumberFormat="1" applyFont="1" applyFill="1" applyBorder="1" applyAlignment="1" applyProtection="1">
      <alignment horizontal="right"/>
      <protection hidden="1"/>
    </xf>
    <xf numFmtId="0" fontId="2" fillId="4" borderId="6" xfId="0" applyFont="1" applyFill="1" applyBorder="1" applyAlignment="1" applyProtection="1">
      <alignment horizontal="right"/>
      <protection hidden="1"/>
    </xf>
    <xf numFmtId="0" fontId="10" fillId="0" borderId="0" xfId="0" applyFont="1" applyAlignment="1" applyProtection="1">
      <alignment vertical="center"/>
      <protection hidden="1"/>
    </xf>
    <xf numFmtId="0" fontId="10" fillId="0" borderId="0" xfId="0" applyFont="1" applyAlignment="1" applyProtection="1">
      <alignment horizontal="left" vertical="center"/>
      <protection hidden="1"/>
    </xf>
    <xf numFmtId="14" fontId="10" fillId="0" borderId="0" xfId="0" applyNumberFormat="1" applyFont="1" applyAlignment="1" applyProtection="1">
      <alignment vertical="center"/>
      <protection hidden="1"/>
    </xf>
    <xf numFmtId="165" fontId="10" fillId="0" borderId="0" xfId="0" applyNumberFormat="1" applyFont="1" applyAlignment="1" applyProtection="1">
      <alignment vertical="center"/>
      <protection hidden="1"/>
    </xf>
    <xf numFmtId="166" fontId="10" fillId="0" borderId="0" xfId="0" applyNumberFormat="1" applyFont="1" applyAlignment="1" applyProtection="1">
      <alignment vertical="center"/>
      <protection hidden="1"/>
    </xf>
    <xf numFmtId="10" fontId="10" fillId="0" borderId="0" xfId="0" applyNumberFormat="1" applyFont="1" applyAlignment="1" applyProtection="1">
      <alignment vertical="center"/>
      <protection hidden="1"/>
    </xf>
    <xf numFmtId="49" fontId="10" fillId="0" borderId="0" xfId="0" applyNumberFormat="1" applyFont="1" applyAlignment="1" applyProtection="1">
      <alignment vertical="center"/>
      <protection hidden="1"/>
    </xf>
    <xf numFmtId="14" fontId="10" fillId="0" borderId="0" xfId="0" applyNumberFormat="1" applyFont="1" applyAlignment="1" applyProtection="1">
      <alignment horizontal="left" vertical="center"/>
      <protection hidden="1"/>
    </xf>
    <xf numFmtId="1" fontId="10" fillId="0" borderId="0" xfId="0" applyNumberFormat="1" applyFont="1" applyAlignment="1" applyProtection="1">
      <alignment horizontal="left" vertical="center"/>
      <protection hidden="1"/>
    </xf>
    <xf numFmtId="0" fontId="17" fillId="0" borderId="0" xfId="0" applyFont="1" applyAlignment="1" applyProtection="1">
      <alignment horizontal="left"/>
      <protection hidden="1"/>
    </xf>
    <xf numFmtId="0" fontId="17" fillId="0" borderId="0" xfId="0" applyFont="1" applyProtection="1">
      <protection hidden="1"/>
    </xf>
    <xf numFmtId="1" fontId="2" fillId="4" borderId="9" xfId="1" applyNumberFormat="1" applyFont="1" applyFill="1" applyBorder="1" applyAlignment="1" applyProtection="1">
      <alignment horizontal="left"/>
      <protection hidden="1"/>
    </xf>
    <xf numFmtId="0" fontId="16" fillId="4" borderId="10" xfId="0" applyFont="1" applyFill="1" applyBorder="1" applyAlignment="1" applyProtection="1">
      <alignment vertical="center"/>
      <protection hidden="1"/>
    </xf>
    <xf numFmtId="0" fontId="16" fillId="4" borderId="11" xfId="0" applyFont="1" applyFill="1" applyBorder="1" applyAlignment="1" applyProtection="1">
      <alignment vertical="center"/>
      <protection hidden="1"/>
    </xf>
    <xf numFmtId="0" fontId="16" fillId="4" borderId="10" xfId="0" applyFont="1" applyFill="1" applyBorder="1" applyAlignment="1" applyProtection="1">
      <alignment horizontal="left" vertical="center"/>
      <protection hidden="1"/>
    </xf>
    <xf numFmtId="0" fontId="16" fillId="4" borderId="11" xfId="0" applyFont="1" applyFill="1" applyBorder="1" applyAlignment="1" applyProtection="1">
      <alignment horizontal="left" vertical="center"/>
      <protection hidden="1"/>
    </xf>
    <xf numFmtId="49" fontId="2" fillId="0" borderId="51" xfId="0" applyNumberFormat="1" applyFont="1" applyBorder="1" applyProtection="1">
      <protection hidden="1"/>
    </xf>
    <xf numFmtId="49" fontId="10" fillId="0" borderId="51" xfId="0" applyNumberFormat="1" applyFont="1" applyBorder="1" applyProtection="1">
      <protection hidden="1"/>
    </xf>
    <xf numFmtId="49" fontId="10" fillId="0" borderId="52" xfId="0" applyNumberFormat="1" applyFont="1" applyBorder="1" applyProtection="1">
      <protection hidden="1"/>
    </xf>
    <xf numFmtId="0" fontId="10" fillId="4" borderId="50" xfId="0" applyFont="1" applyFill="1" applyBorder="1" applyAlignment="1" applyProtection="1">
      <alignment wrapText="1"/>
      <protection hidden="1"/>
    </xf>
    <xf numFmtId="170" fontId="2" fillId="2" borderId="54" xfId="0" applyNumberFormat="1" applyFont="1" applyFill="1" applyBorder="1" applyAlignment="1" applyProtection="1">
      <alignment horizontal="left"/>
      <protection hidden="1"/>
    </xf>
    <xf numFmtId="170" fontId="2" fillId="2" borderId="55" xfId="0" applyNumberFormat="1" applyFont="1" applyFill="1" applyBorder="1" applyAlignment="1" applyProtection="1">
      <alignment horizontal="left"/>
      <protection hidden="1"/>
    </xf>
    <xf numFmtId="0" fontId="3" fillId="4" borderId="35" xfId="0" applyFont="1" applyFill="1" applyBorder="1" applyProtection="1">
      <protection hidden="1"/>
    </xf>
    <xf numFmtId="0" fontId="3" fillId="4" borderId="36" xfId="0" applyFont="1" applyFill="1" applyBorder="1" applyProtection="1">
      <protection hidden="1"/>
    </xf>
    <xf numFmtId="170" fontId="3" fillId="4" borderId="36" xfId="0" applyNumberFormat="1" applyFont="1" applyFill="1" applyBorder="1" applyAlignment="1" applyProtection="1">
      <alignment horizontal="left"/>
      <protection hidden="1"/>
    </xf>
    <xf numFmtId="1" fontId="2" fillId="4" borderId="36" xfId="0" applyNumberFormat="1" applyFont="1" applyFill="1" applyBorder="1" applyAlignment="1" applyProtection="1">
      <alignment horizontal="left"/>
      <protection hidden="1"/>
    </xf>
    <xf numFmtId="4" fontId="3" fillId="4" borderId="36" xfId="0" applyNumberFormat="1" applyFont="1" applyFill="1" applyBorder="1" applyAlignment="1" applyProtection="1">
      <alignment horizontal="right"/>
      <protection hidden="1"/>
    </xf>
    <xf numFmtId="4" fontId="3" fillId="4" borderId="37" xfId="0" applyNumberFormat="1" applyFont="1" applyFill="1" applyBorder="1" applyAlignment="1" applyProtection="1">
      <alignment horizontal="right"/>
      <protection hidden="1"/>
    </xf>
    <xf numFmtId="2" fontId="3" fillId="4" borderId="35" xfId="0" applyNumberFormat="1" applyFont="1" applyFill="1" applyBorder="1" applyProtection="1">
      <protection hidden="1"/>
    </xf>
    <xf numFmtId="0" fontId="11" fillId="0" borderId="0" xfId="0" applyFont="1" applyAlignment="1" applyProtection="1">
      <alignment vertical="center" wrapText="1"/>
      <protection hidden="1"/>
    </xf>
    <xf numFmtId="169" fontId="2" fillId="0" borderId="0" xfId="0" applyNumberFormat="1" applyFont="1" applyAlignment="1" applyProtection="1">
      <alignment horizontal="right"/>
      <protection hidden="1"/>
    </xf>
    <xf numFmtId="0" fontId="2" fillId="0" borderId="0" xfId="0" applyFont="1" applyAlignment="1" applyProtection="1">
      <alignment horizontal="left" vertical="center"/>
      <protection hidden="1"/>
    </xf>
    <xf numFmtId="172" fontId="10" fillId="0" borderId="0" xfId="0" applyNumberFormat="1" applyFont="1" applyAlignment="1" applyProtection="1">
      <alignment horizontal="left"/>
      <protection hidden="1"/>
    </xf>
    <xf numFmtId="2" fontId="10" fillId="0" borderId="0" xfId="0" applyNumberFormat="1" applyFont="1" applyAlignment="1" applyProtection="1">
      <alignment horizontal="center" vertical="center"/>
      <protection hidden="1"/>
    </xf>
    <xf numFmtId="169" fontId="2" fillId="0" borderId="0" xfId="0" applyNumberFormat="1" applyFont="1" applyAlignment="1" applyProtection="1">
      <alignment horizontal="left" vertical="center"/>
      <protection hidden="1"/>
    </xf>
    <xf numFmtId="0" fontId="18" fillId="0" borderId="0" xfId="0" applyFont="1" applyAlignment="1" applyProtection="1">
      <alignment vertical="center"/>
      <protection hidden="1"/>
    </xf>
    <xf numFmtId="4" fontId="18" fillId="0" borderId="0" xfId="0" applyNumberFormat="1" applyFont="1" applyAlignment="1" applyProtection="1">
      <alignment vertical="center"/>
      <protection hidden="1"/>
    </xf>
    <xf numFmtId="0" fontId="2" fillId="0" borderId="0" xfId="0" applyFont="1" applyAlignment="1" applyProtection="1">
      <alignment vertical="center" wrapText="1"/>
      <protection hidden="1"/>
    </xf>
    <xf numFmtId="0" fontId="19" fillId="0" borderId="0" xfId="0" applyFont="1" applyAlignment="1" applyProtection="1">
      <alignment vertical="center"/>
      <protection hidden="1"/>
    </xf>
    <xf numFmtId="0" fontId="10" fillId="0" borderId="0" xfId="0" applyFont="1" applyAlignment="1">
      <alignment horizontal="right" vertical="top"/>
    </xf>
    <xf numFmtId="0" fontId="10" fillId="7" borderId="0" xfId="0" applyFont="1" applyFill="1" applyAlignment="1">
      <alignment horizontal="left" vertical="top" wrapText="1"/>
    </xf>
    <xf numFmtId="0" fontId="10" fillId="0" borderId="0" xfId="0" applyFont="1" applyAlignment="1">
      <alignment horizontal="right" vertical="top" wrapText="1"/>
    </xf>
    <xf numFmtId="0" fontId="3" fillId="0" borderId="0" xfId="0" applyFont="1" applyAlignment="1" applyProtection="1">
      <alignment horizontal="left" vertical="top"/>
      <protection hidden="1"/>
    </xf>
    <xf numFmtId="0" fontId="2" fillId="0" borderId="0" xfId="0" applyFont="1" applyAlignment="1" applyProtection="1">
      <alignment horizontal="right" vertical="center"/>
      <protection hidden="1"/>
    </xf>
    <xf numFmtId="0" fontId="10" fillId="0" borderId="0" xfId="0" applyFont="1" applyAlignment="1" applyProtection="1">
      <alignment horizontal="right" vertical="center"/>
      <protection hidden="1"/>
    </xf>
    <xf numFmtId="0" fontId="18" fillId="0" borderId="0" xfId="0" applyFont="1" applyAlignment="1" applyProtection="1">
      <alignment horizontal="right" vertical="center"/>
      <protection hidden="1"/>
    </xf>
    <xf numFmtId="0" fontId="3" fillId="4" borderId="36" xfId="0" applyFont="1" applyFill="1" applyBorder="1" applyAlignment="1" applyProtection="1">
      <alignment horizontal="right" vertical="center"/>
      <protection hidden="1"/>
    </xf>
    <xf numFmtId="175" fontId="2" fillId="0" borderId="0" xfId="0" applyNumberFormat="1" applyFont="1" applyAlignment="1" applyProtection="1">
      <alignment horizontal="left"/>
      <protection hidden="1"/>
    </xf>
    <xf numFmtId="165" fontId="2" fillId="0" borderId="0" xfId="0" applyNumberFormat="1" applyFont="1" applyAlignment="1" applyProtection="1">
      <alignment horizontal="left" wrapText="1"/>
      <protection hidden="1"/>
    </xf>
    <xf numFmtId="0" fontId="2" fillId="2" borderId="62" xfId="0" applyFont="1" applyFill="1" applyBorder="1" applyAlignment="1" applyProtection="1">
      <alignment horizontal="right" wrapText="1"/>
      <protection hidden="1"/>
    </xf>
    <xf numFmtId="0" fontId="2" fillId="4" borderId="66" xfId="0" applyFont="1" applyFill="1" applyBorder="1" applyAlignment="1" applyProtection="1">
      <alignment horizontal="right" wrapText="1"/>
      <protection hidden="1"/>
    </xf>
    <xf numFmtId="0" fontId="14" fillId="0" borderId="0" xfId="0" applyFont="1" applyProtection="1">
      <protection hidden="1"/>
    </xf>
    <xf numFmtId="0" fontId="2" fillId="0" borderId="0" xfId="0" applyFont="1" applyAlignment="1" applyProtection="1">
      <alignment horizontal="right" vertical="center" wrapText="1"/>
      <protection hidden="1"/>
    </xf>
    <xf numFmtId="0" fontId="14" fillId="0" borderId="0" xfId="0" applyFont="1" applyAlignment="1" applyProtection="1">
      <alignment horizontal="right"/>
      <protection hidden="1"/>
    </xf>
    <xf numFmtId="0" fontId="2" fillId="0" borderId="0" xfId="0" applyFont="1" applyAlignment="1" applyProtection="1">
      <alignment horizontal="left" vertical="center" wrapText="1"/>
      <protection hidden="1"/>
    </xf>
    <xf numFmtId="0" fontId="3" fillId="4" borderId="35" xfId="0" applyFont="1" applyFill="1" applyBorder="1" applyAlignment="1" applyProtection="1">
      <alignment horizontal="left" vertical="center"/>
      <protection hidden="1"/>
    </xf>
    <xf numFmtId="0" fontId="10" fillId="0" borderId="0" xfId="0" applyFont="1" applyAlignment="1" applyProtection="1">
      <alignment horizontal="right"/>
      <protection hidden="1"/>
    </xf>
    <xf numFmtId="0" fontId="19" fillId="0" borderId="0" xfId="0" applyFont="1" applyAlignment="1" applyProtection="1">
      <alignment horizontal="right" vertical="center"/>
      <protection hidden="1"/>
    </xf>
    <xf numFmtId="165" fontId="2" fillId="0" borderId="0" xfId="0" applyNumberFormat="1" applyFont="1" applyAlignment="1" applyProtection="1">
      <alignment horizontal="left" vertical="center"/>
      <protection hidden="1"/>
    </xf>
    <xf numFmtId="2" fontId="10" fillId="0" borderId="0" xfId="0" applyNumberFormat="1" applyFont="1" applyAlignment="1" applyProtection="1">
      <alignment horizontal="right" vertical="center"/>
      <protection hidden="1"/>
    </xf>
    <xf numFmtId="4" fontId="18" fillId="0" borderId="0" xfId="0" applyNumberFormat="1" applyFont="1" applyAlignment="1" applyProtection="1">
      <alignment horizontal="right" vertical="center"/>
      <protection hidden="1"/>
    </xf>
    <xf numFmtId="2" fontId="2" fillId="4" borderId="69" xfId="0" applyNumberFormat="1" applyFont="1" applyFill="1" applyBorder="1" applyAlignment="1" applyProtection="1">
      <alignment horizontal="left" vertical="center"/>
      <protection hidden="1"/>
    </xf>
    <xf numFmtId="165" fontId="2" fillId="4" borderId="75" xfId="0" applyNumberFormat="1" applyFont="1" applyFill="1" applyBorder="1" applyAlignment="1" applyProtection="1">
      <alignment horizontal="left" vertical="center"/>
      <protection hidden="1"/>
    </xf>
    <xf numFmtId="2" fontId="2" fillId="0" borderId="3" xfId="0" applyNumberFormat="1" applyFont="1" applyBorder="1" applyAlignment="1" applyProtection="1">
      <alignment horizontal="right" vertical="center"/>
      <protection locked="0"/>
    </xf>
    <xf numFmtId="2" fontId="2" fillId="0" borderId="34" xfId="0" applyNumberFormat="1" applyFont="1" applyBorder="1" applyAlignment="1" applyProtection="1">
      <alignment horizontal="right" vertical="center"/>
      <protection locked="0"/>
    </xf>
    <xf numFmtId="2" fontId="2" fillId="4" borderId="69" xfId="0" applyNumberFormat="1" applyFont="1" applyFill="1" applyBorder="1" applyAlignment="1" applyProtection="1">
      <alignment vertical="center"/>
      <protection hidden="1"/>
    </xf>
    <xf numFmtId="165" fontId="2" fillId="4" borderId="75" xfId="0" applyNumberFormat="1" applyFont="1" applyFill="1" applyBorder="1" applyAlignment="1" applyProtection="1">
      <alignment vertical="center"/>
      <protection hidden="1"/>
    </xf>
    <xf numFmtId="2" fontId="2" fillId="4" borderId="69" xfId="0" applyNumberFormat="1" applyFont="1" applyFill="1" applyBorder="1" applyAlignment="1" applyProtection="1">
      <alignment horizontal="left"/>
      <protection hidden="1"/>
    </xf>
    <xf numFmtId="165" fontId="2" fillId="4" borderId="75" xfId="0" applyNumberFormat="1" applyFont="1" applyFill="1" applyBorder="1" applyAlignment="1" applyProtection="1">
      <alignment horizontal="left"/>
      <protection hidden="1"/>
    </xf>
    <xf numFmtId="165" fontId="24" fillId="0" borderId="0" xfId="0" applyNumberFormat="1" applyFont="1" applyAlignment="1" applyProtection="1">
      <alignment vertical="center"/>
      <protection hidden="1"/>
    </xf>
    <xf numFmtId="0" fontId="24" fillId="0" borderId="0" xfId="0" applyFont="1" applyProtection="1">
      <protection hidden="1"/>
    </xf>
    <xf numFmtId="0" fontId="3" fillId="4" borderId="77" xfId="0" applyFont="1" applyFill="1" applyBorder="1" applyAlignment="1" applyProtection="1">
      <alignment horizontal="right"/>
      <protection hidden="1"/>
    </xf>
    <xf numFmtId="4" fontId="3" fillId="4" borderId="72" xfId="0" applyNumberFormat="1" applyFont="1" applyFill="1" applyBorder="1" applyAlignment="1" applyProtection="1">
      <alignment horizontal="right" vertical="center"/>
      <protection hidden="1"/>
    </xf>
    <xf numFmtId="2" fontId="3" fillId="4" borderId="72" xfId="0" applyNumberFormat="1" applyFont="1" applyFill="1" applyBorder="1" applyAlignment="1" applyProtection="1">
      <alignment horizontal="right" vertical="center"/>
      <protection hidden="1"/>
    </xf>
    <xf numFmtId="4" fontId="3" fillId="4" borderId="76" xfId="0" applyNumberFormat="1" applyFont="1" applyFill="1" applyBorder="1" applyAlignment="1" applyProtection="1">
      <alignment horizontal="right" vertical="center"/>
      <protection hidden="1"/>
    </xf>
    <xf numFmtId="0" fontId="2" fillId="4" borderId="13" xfId="0" applyFont="1" applyFill="1" applyBorder="1" applyAlignment="1" applyProtection="1">
      <alignment horizontal="center" wrapText="1"/>
      <protection hidden="1"/>
    </xf>
    <xf numFmtId="0" fontId="2" fillId="4" borderId="2" xfId="0" applyFont="1" applyFill="1" applyBorder="1" applyAlignment="1" applyProtection="1">
      <alignment horizontal="center" wrapText="1"/>
      <protection hidden="1"/>
    </xf>
    <xf numFmtId="0" fontId="12" fillId="4" borderId="35" xfId="0" applyFont="1" applyFill="1" applyBorder="1" applyProtection="1">
      <protection hidden="1"/>
    </xf>
    <xf numFmtId="0" fontId="12" fillId="4" borderId="36" xfId="0" applyFont="1" applyFill="1" applyBorder="1" applyProtection="1">
      <protection hidden="1"/>
    </xf>
    <xf numFmtId="0" fontId="12" fillId="4" borderId="53" xfId="0" applyFont="1" applyFill="1" applyBorder="1" applyAlignment="1" applyProtection="1">
      <alignment wrapText="1"/>
      <protection hidden="1"/>
    </xf>
    <xf numFmtId="1" fontId="10" fillId="0" borderId="0" xfId="0" applyNumberFormat="1" applyFont="1" applyAlignment="1" applyProtection="1">
      <alignment horizontal="left"/>
      <protection hidden="1"/>
    </xf>
    <xf numFmtId="170" fontId="2" fillId="2" borderId="62" xfId="0" applyNumberFormat="1" applyFont="1" applyFill="1" applyBorder="1" applyProtection="1">
      <protection hidden="1"/>
    </xf>
    <xf numFmtId="2" fontId="3" fillId="0" borderId="0" xfId="0" applyNumberFormat="1" applyFont="1" applyAlignment="1" applyProtection="1">
      <alignment horizontal="right"/>
      <protection hidden="1"/>
    </xf>
    <xf numFmtId="4" fontId="2" fillId="0" borderId="0" xfId="0" applyNumberFormat="1" applyFont="1" applyAlignment="1">
      <alignment horizontal="right" vertical="center"/>
    </xf>
    <xf numFmtId="0" fontId="3" fillId="4" borderId="20" xfId="0" applyFont="1" applyFill="1" applyBorder="1" applyProtection="1">
      <protection hidden="1"/>
    </xf>
    <xf numFmtId="0" fontId="3" fillId="4" borderId="0" xfId="0" applyFont="1" applyFill="1" applyProtection="1">
      <protection hidden="1"/>
    </xf>
    <xf numFmtId="170" fontId="3" fillId="4" borderId="0" xfId="0" applyNumberFormat="1" applyFont="1" applyFill="1" applyAlignment="1" applyProtection="1">
      <alignment horizontal="left"/>
      <protection hidden="1"/>
    </xf>
    <xf numFmtId="0" fontId="2" fillId="4" borderId="74" xfId="0" applyFont="1" applyFill="1" applyBorder="1" applyAlignment="1" applyProtection="1">
      <alignment horizontal="right" wrapText="1"/>
      <protection hidden="1"/>
    </xf>
    <xf numFmtId="0" fontId="2" fillId="4" borderId="55" xfId="0" applyFont="1" applyFill="1" applyBorder="1" applyAlignment="1" applyProtection="1">
      <alignment horizontal="right" wrapText="1"/>
      <protection hidden="1"/>
    </xf>
    <xf numFmtId="170" fontId="23" fillId="4" borderId="27" xfId="0" applyNumberFormat="1" applyFont="1" applyFill="1" applyBorder="1" applyAlignment="1" applyProtection="1">
      <alignment horizontal="right"/>
      <protection hidden="1"/>
    </xf>
    <xf numFmtId="2" fontId="26" fillId="0" borderId="17" xfId="0" applyNumberFormat="1" applyFont="1" applyBorder="1" applyAlignment="1" applyProtection="1">
      <alignment vertical="center"/>
      <protection locked="0"/>
    </xf>
    <xf numFmtId="2" fontId="26" fillId="0" borderId="3" xfId="0" applyNumberFormat="1" applyFont="1" applyBorder="1" applyAlignment="1" applyProtection="1">
      <alignment vertical="center"/>
      <protection locked="0"/>
    </xf>
    <xf numFmtId="2" fontId="26" fillId="0" borderId="33" xfId="0" applyNumberFormat="1" applyFont="1" applyBorder="1" applyAlignment="1" applyProtection="1">
      <alignment vertical="center"/>
      <protection locked="0"/>
    </xf>
    <xf numFmtId="2" fontId="26" fillId="0" borderId="34" xfId="0" applyNumberFormat="1" applyFont="1" applyBorder="1" applyAlignment="1" applyProtection="1">
      <alignment vertical="center"/>
      <protection locked="0"/>
    </xf>
    <xf numFmtId="0" fontId="23" fillId="4" borderId="9" xfId="0" applyFont="1" applyFill="1" applyBorder="1" applyAlignment="1" applyProtection="1">
      <alignment horizontal="left"/>
      <protection hidden="1"/>
    </xf>
    <xf numFmtId="0" fontId="23" fillId="4" borderId="29" xfId="0" applyFont="1" applyFill="1" applyBorder="1" applyAlignment="1" applyProtection="1">
      <alignment horizontal="left"/>
      <protection hidden="1"/>
    </xf>
    <xf numFmtId="0" fontId="2" fillId="4" borderId="37" xfId="0" applyFont="1" applyFill="1" applyBorder="1" applyAlignment="1" applyProtection="1">
      <alignment horizontal="right" wrapText="1"/>
      <protection hidden="1"/>
    </xf>
    <xf numFmtId="2" fontId="26" fillId="4" borderId="18" xfId="0" applyNumberFormat="1" applyFont="1" applyFill="1" applyBorder="1" applyAlignment="1" applyProtection="1">
      <alignment horizontal="right" vertical="center"/>
      <protection hidden="1"/>
    </xf>
    <xf numFmtId="2" fontId="26" fillId="4" borderId="19" xfId="0" applyNumberFormat="1" applyFont="1" applyFill="1" applyBorder="1" applyAlignment="1" applyProtection="1">
      <alignment horizontal="right" vertical="center"/>
      <protection hidden="1"/>
    </xf>
    <xf numFmtId="9" fontId="2" fillId="2" borderId="74" xfId="0" applyNumberFormat="1" applyFont="1" applyFill="1" applyBorder="1" applyAlignment="1" applyProtection="1">
      <alignment wrapText="1"/>
      <protection hidden="1"/>
    </xf>
    <xf numFmtId="9" fontId="2" fillId="2" borderId="61" xfId="0" applyNumberFormat="1" applyFont="1" applyFill="1" applyBorder="1" applyAlignment="1" applyProtection="1">
      <alignment wrapText="1"/>
      <protection hidden="1"/>
    </xf>
    <xf numFmtId="170" fontId="3" fillId="4" borderId="26" xfId="0" applyNumberFormat="1" applyFont="1" applyFill="1" applyBorder="1" applyAlignment="1" applyProtection="1">
      <alignment horizontal="right"/>
      <protection hidden="1"/>
    </xf>
    <xf numFmtId="0" fontId="10" fillId="0" borderId="0" xfId="0" applyFont="1" applyAlignment="1">
      <alignment vertical="top"/>
    </xf>
    <xf numFmtId="0" fontId="2" fillId="4" borderId="78" xfId="0" applyFont="1" applyFill="1" applyBorder="1" applyProtection="1">
      <protection hidden="1"/>
    </xf>
    <xf numFmtId="165" fontId="2" fillId="4" borderId="61" xfId="0" applyNumberFormat="1" applyFont="1" applyFill="1" applyBorder="1" applyAlignment="1" applyProtection="1">
      <alignment horizontal="right" wrapText="1"/>
      <protection hidden="1"/>
    </xf>
    <xf numFmtId="2" fontId="2" fillId="0" borderId="40" xfId="0" applyNumberFormat="1" applyFont="1" applyBorder="1" applyAlignment="1" applyProtection="1">
      <alignment horizontal="right" vertical="center"/>
      <protection locked="0"/>
    </xf>
    <xf numFmtId="2" fontId="2" fillId="0" borderId="58" xfId="0" applyNumberFormat="1" applyFont="1" applyBorder="1" applyAlignment="1" applyProtection="1">
      <alignment horizontal="right" vertical="center"/>
      <protection locked="0"/>
    </xf>
    <xf numFmtId="2" fontId="2" fillId="0" borderId="32" xfId="0" applyNumberFormat="1" applyFont="1" applyBorder="1" applyAlignment="1" applyProtection="1">
      <alignment horizontal="right" vertical="center"/>
      <protection locked="0"/>
    </xf>
    <xf numFmtId="2" fontId="2" fillId="0" borderId="39" xfId="0" applyNumberFormat="1" applyFont="1" applyBorder="1" applyAlignment="1" applyProtection="1">
      <alignment horizontal="right" vertical="center"/>
      <protection locked="0"/>
    </xf>
    <xf numFmtId="2" fontId="2" fillId="0" borderId="44" xfId="0" applyNumberFormat="1" applyFont="1" applyBorder="1" applyAlignment="1" applyProtection="1">
      <alignment horizontal="right" vertical="center"/>
      <protection locked="0"/>
    </xf>
    <xf numFmtId="0" fontId="3" fillId="0" borderId="0" xfId="0" applyFont="1" applyAlignment="1" applyProtection="1">
      <alignment horizontal="right" vertical="top"/>
      <protection hidden="1"/>
    </xf>
    <xf numFmtId="0" fontId="27" fillId="0" borderId="0" xfId="0" applyFont="1" applyProtection="1">
      <protection hidden="1"/>
    </xf>
    <xf numFmtId="0" fontId="27" fillId="0" borderId="0" xfId="0" applyFont="1" applyAlignment="1" applyProtection="1">
      <alignment vertical="center"/>
      <protection hidden="1"/>
    </xf>
    <xf numFmtId="0" fontId="28" fillId="0" borderId="0" xfId="0" applyFont="1" applyProtection="1">
      <protection hidden="1"/>
    </xf>
    <xf numFmtId="0" fontId="30" fillId="0" borderId="0" xfId="0" applyFont="1" applyAlignment="1" applyProtection="1">
      <alignment horizontal="center" vertical="center"/>
      <protection hidden="1"/>
    </xf>
    <xf numFmtId="0" fontId="30" fillId="0" borderId="0" xfId="0" applyFont="1" applyAlignment="1" applyProtection="1">
      <alignment vertical="center"/>
      <protection hidden="1"/>
    </xf>
    <xf numFmtId="0" fontId="30" fillId="0" borderId="0" xfId="0" applyFont="1" applyAlignment="1" applyProtection="1">
      <alignment horizontal="left" vertical="center"/>
      <protection hidden="1"/>
    </xf>
    <xf numFmtId="0" fontId="10" fillId="7" borderId="0" xfId="0" applyFont="1" applyFill="1" applyAlignment="1">
      <alignment horizontal="left" vertical="top"/>
    </xf>
    <xf numFmtId="0" fontId="10" fillId="0" borderId="0" xfId="0" applyFont="1" applyAlignment="1">
      <alignment horizontal="left" vertical="top"/>
    </xf>
    <xf numFmtId="0" fontId="3" fillId="4" borderId="36" xfId="0" applyFont="1" applyFill="1" applyBorder="1" applyAlignment="1" applyProtection="1">
      <alignment vertical="center"/>
      <protection hidden="1"/>
    </xf>
    <xf numFmtId="0" fontId="3" fillId="4" borderId="36" xfId="0" applyFont="1" applyFill="1" applyBorder="1" applyAlignment="1" applyProtection="1">
      <alignment horizontal="left" vertical="center"/>
      <protection hidden="1"/>
    </xf>
    <xf numFmtId="165" fontId="3" fillId="4" borderId="35" xfId="0" applyNumberFormat="1" applyFont="1" applyFill="1" applyBorder="1" applyAlignment="1" applyProtection="1">
      <alignment horizontal="left" vertical="center"/>
      <protection hidden="1"/>
    </xf>
    <xf numFmtId="165" fontId="3" fillId="4" borderId="36" xfId="0" applyNumberFormat="1" applyFont="1" applyFill="1" applyBorder="1" applyAlignment="1" applyProtection="1">
      <alignment horizontal="right" vertical="center"/>
      <protection hidden="1"/>
    </xf>
    <xf numFmtId="0" fontId="3" fillId="4" borderId="37" xfId="0" applyFont="1" applyFill="1" applyBorder="1" applyAlignment="1" applyProtection="1">
      <alignment horizontal="right" vertical="center"/>
      <protection hidden="1"/>
    </xf>
    <xf numFmtId="165" fontId="3" fillId="4" borderId="37" xfId="0" applyNumberFormat="1" applyFont="1" applyFill="1" applyBorder="1" applyAlignment="1" applyProtection="1">
      <alignment horizontal="right" vertical="center"/>
      <protection hidden="1"/>
    </xf>
    <xf numFmtId="0" fontId="3" fillId="4" borderId="37" xfId="0" applyFont="1" applyFill="1" applyBorder="1" applyAlignment="1" applyProtection="1">
      <alignment horizontal="left" vertical="center"/>
      <protection hidden="1"/>
    </xf>
    <xf numFmtId="175" fontId="2" fillId="0" borderId="0" xfId="0" applyNumberFormat="1" applyFont="1" applyAlignment="1" applyProtection="1">
      <alignment horizontal="left" vertical="center"/>
      <protection hidden="1"/>
    </xf>
    <xf numFmtId="2" fontId="14" fillId="0" borderId="0" xfId="0" applyNumberFormat="1" applyFont="1" applyAlignment="1" applyProtection="1">
      <alignment horizontal="center" vertical="center"/>
      <protection hidden="1"/>
    </xf>
    <xf numFmtId="2" fontId="2" fillId="0" borderId="0" xfId="0" applyNumberFormat="1" applyFont="1" applyAlignment="1" applyProtection="1">
      <alignment horizontal="left" vertical="center"/>
      <protection hidden="1"/>
    </xf>
    <xf numFmtId="0" fontId="14" fillId="0" borderId="0" xfId="0" applyFont="1" applyAlignment="1" applyProtection="1">
      <alignment horizontal="left" vertical="center"/>
      <protection hidden="1"/>
    </xf>
    <xf numFmtId="0" fontId="15" fillId="0" borderId="0" xfId="0" applyFont="1" applyAlignment="1" applyProtection="1">
      <alignment horizontal="left" vertical="center"/>
      <protection hidden="1"/>
    </xf>
    <xf numFmtId="0" fontId="2" fillId="4" borderId="70" xfId="0" applyFont="1" applyFill="1" applyBorder="1" applyAlignment="1" applyProtection="1">
      <alignment horizontal="left"/>
      <protection hidden="1"/>
    </xf>
    <xf numFmtId="0" fontId="2" fillId="0" borderId="3" xfId="0" applyFont="1" applyBorder="1" applyAlignment="1" applyProtection="1">
      <alignment horizontal="right" vertical="center"/>
      <protection locked="0"/>
    </xf>
    <xf numFmtId="2" fontId="2" fillId="0" borderId="49" xfId="0" applyNumberFormat="1" applyFont="1" applyBorder="1" applyAlignment="1" applyProtection="1">
      <alignment horizontal="right" vertical="center"/>
      <protection locked="0"/>
    </xf>
    <xf numFmtId="2" fontId="2" fillId="0" borderId="57" xfId="0" applyNumberFormat="1" applyFont="1" applyBorder="1" applyAlignment="1" applyProtection="1">
      <alignment horizontal="right" vertical="center"/>
      <protection locked="0"/>
    </xf>
    <xf numFmtId="1" fontId="2" fillId="0" borderId="0" xfId="0" applyNumberFormat="1" applyFont="1" applyAlignment="1" applyProtection="1">
      <alignment horizontal="center" vertical="center"/>
      <protection hidden="1"/>
    </xf>
    <xf numFmtId="4" fontId="2" fillId="0" borderId="0" xfId="0" applyNumberFormat="1" applyFont="1" applyAlignment="1" applyProtection="1">
      <alignment vertical="center"/>
      <protection hidden="1"/>
    </xf>
    <xf numFmtId="0" fontId="2" fillId="0" borderId="0" xfId="0" applyFont="1" applyAlignment="1" applyProtection="1">
      <alignment vertical="center"/>
      <protection hidden="1"/>
    </xf>
    <xf numFmtId="0" fontId="31" fillId="0" borderId="0" xfId="0" applyFont="1" applyAlignment="1" applyProtection="1">
      <alignment vertical="center"/>
      <protection hidden="1"/>
    </xf>
    <xf numFmtId="171" fontId="2" fillId="0" borderId="49" xfId="0" applyNumberFormat="1" applyFont="1" applyBorder="1" applyAlignment="1" applyProtection="1">
      <alignment horizontal="left" vertical="center"/>
      <protection locked="0"/>
    </xf>
    <xf numFmtId="2" fontId="2" fillId="0" borderId="31" xfId="0" applyNumberFormat="1" applyFont="1" applyBorder="1" applyAlignment="1" applyProtection="1">
      <alignment horizontal="right" vertical="center"/>
      <protection locked="0"/>
    </xf>
    <xf numFmtId="165" fontId="2" fillId="0" borderId="31" xfId="0" applyNumberFormat="1" applyFont="1" applyBorder="1" applyAlignment="1" applyProtection="1">
      <alignment horizontal="left" vertical="center"/>
      <protection locked="0"/>
    </xf>
    <xf numFmtId="175" fontId="2" fillId="0" borderId="32" xfId="0" applyNumberFormat="1" applyFont="1" applyBorder="1" applyAlignment="1" applyProtection="1">
      <alignment horizontal="right" vertical="center"/>
      <protection locked="0"/>
    </xf>
    <xf numFmtId="165" fontId="2" fillId="0" borderId="18" xfId="0" applyNumberFormat="1" applyFont="1" applyBorder="1" applyAlignment="1" applyProtection="1">
      <alignment horizontal="left" vertical="center"/>
      <protection locked="0"/>
    </xf>
    <xf numFmtId="171" fontId="2" fillId="0" borderId="44" xfId="0" applyNumberFormat="1" applyFont="1" applyBorder="1" applyAlignment="1" applyProtection="1">
      <alignment horizontal="left" vertical="center"/>
      <protection locked="0"/>
    </xf>
    <xf numFmtId="165" fontId="2" fillId="0" borderId="45" xfId="0" applyNumberFormat="1" applyFont="1" applyBorder="1" applyAlignment="1" applyProtection="1">
      <alignment vertical="center"/>
      <protection locked="0"/>
    </xf>
    <xf numFmtId="0" fontId="2" fillId="0" borderId="34" xfId="0" applyFont="1" applyBorder="1" applyAlignment="1" applyProtection="1">
      <alignment horizontal="right" vertical="center"/>
      <protection locked="0"/>
    </xf>
    <xf numFmtId="2" fontId="2" fillId="0" borderId="38" xfId="0" applyNumberFormat="1" applyFont="1" applyBorder="1" applyAlignment="1" applyProtection="1">
      <alignment horizontal="right" vertical="center"/>
      <protection locked="0"/>
    </xf>
    <xf numFmtId="165" fontId="2" fillId="0" borderId="38" xfId="0" applyNumberFormat="1" applyFont="1" applyBorder="1" applyAlignment="1" applyProtection="1">
      <alignment horizontal="left" vertical="center"/>
      <protection locked="0"/>
    </xf>
    <xf numFmtId="175" fontId="2" fillId="0" borderId="39" xfId="0" applyNumberFormat="1" applyFont="1" applyBorder="1" applyAlignment="1" applyProtection="1">
      <alignment horizontal="right" vertical="center"/>
      <protection locked="0"/>
    </xf>
    <xf numFmtId="165" fontId="2" fillId="0" borderId="19" xfId="0" applyNumberFormat="1" applyFont="1" applyBorder="1" applyAlignment="1" applyProtection="1">
      <alignment horizontal="left" vertical="center"/>
      <protection locked="0"/>
    </xf>
    <xf numFmtId="4" fontId="2" fillId="0" borderId="0" xfId="0" applyNumberFormat="1" applyFont="1" applyAlignment="1" applyProtection="1">
      <alignment horizontal="right" vertical="center"/>
      <protection hidden="1"/>
    </xf>
    <xf numFmtId="4" fontId="2" fillId="0" borderId="0" xfId="0" applyNumberFormat="1" applyFont="1" applyAlignment="1" applyProtection="1">
      <alignment horizontal="right" vertical="center" wrapText="1"/>
      <protection hidden="1"/>
    </xf>
    <xf numFmtId="2" fontId="2" fillId="0" borderId="0" xfId="0" applyNumberFormat="1" applyFont="1" applyAlignment="1" applyProtection="1">
      <alignment vertical="center"/>
      <protection hidden="1"/>
    </xf>
    <xf numFmtId="0" fontId="2" fillId="4" borderId="41" xfId="0" applyFont="1" applyFill="1" applyBorder="1" applyAlignment="1" applyProtection="1">
      <alignment vertical="center"/>
      <protection hidden="1"/>
    </xf>
    <xf numFmtId="4" fontId="7" fillId="0" borderId="0" xfId="0" applyNumberFormat="1" applyFont="1" applyAlignment="1" applyProtection="1">
      <alignment horizontal="right" vertical="center"/>
      <protection hidden="1"/>
    </xf>
    <xf numFmtId="4" fontId="6" fillId="0" borderId="0" xfId="0" applyNumberFormat="1" applyFont="1" applyAlignment="1" applyProtection="1">
      <alignment horizontal="left" vertical="center" wrapText="1"/>
      <protection hidden="1"/>
    </xf>
    <xf numFmtId="4" fontId="5" fillId="0" borderId="0" xfId="0" applyNumberFormat="1" applyFont="1" applyAlignment="1" applyProtection="1">
      <alignment horizontal="center" vertical="center" wrapText="1"/>
      <protection hidden="1"/>
    </xf>
    <xf numFmtId="4" fontId="5" fillId="0" borderId="0" xfId="0" applyNumberFormat="1" applyFont="1" applyAlignment="1" applyProtection="1">
      <alignment horizontal="center" vertical="center"/>
      <protection hidden="1"/>
    </xf>
    <xf numFmtId="4" fontId="5" fillId="0" borderId="0" xfId="0" applyNumberFormat="1" applyFont="1" applyAlignment="1" applyProtection="1">
      <alignment horizontal="right" vertical="center"/>
      <protection hidden="1"/>
    </xf>
    <xf numFmtId="2" fontId="5" fillId="0" borderId="0" xfId="0" applyNumberFormat="1" applyFont="1" applyAlignment="1" applyProtection="1">
      <alignment vertical="center"/>
      <protection hidden="1"/>
    </xf>
    <xf numFmtId="1" fontId="5" fillId="0" borderId="0" xfId="0" applyNumberFormat="1" applyFont="1" applyAlignment="1" applyProtection="1">
      <alignment horizontal="center" vertical="center"/>
      <protection hidden="1"/>
    </xf>
    <xf numFmtId="0" fontId="5" fillId="0" borderId="0" xfId="0" applyFont="1" applyAlignment="1" applyProtection="1">
      <alignment horizontal="center" vertical="center"/>
      <protection hidden="1"/>
    </xf>
    <xf numFmtId="4" fontId="5" fillId="0" borderId="0" xfId="0" applyNumberFormat="1" applyFont="1" applyAlignment="1" applyProtection="1">
      <alignment horizontal="right" vertical="center" wrapText="1"/>
      <protection hidden="1"/>
    </xf>
    <xf numFmtId="4" fontId="5" fillId="0" borderId="0" xfId="0" applyNumberFormat="1" applyFont="1" applyAlignment="1" applyProtection="1">
      <alignment vertical="center"/>
      <protection hidden="1"/>
    </xf>
    <xf numFmtId="0" fontId="5" fillId="0" borderId="0" xfId="0" applyFont="1" applyAlignment="1" applyProtection="1">
      <alignment vertical="center" wrapText="1"/>
      <protection hidden="1"/>
    </xf>
    <xf numFmtId="0" fontId="2" fillId="4" borderId="44" xfId="0" applyFont="1" applyFill="1" applyBorder="1" applyAlignment="1" applyProtection="1">
      <alignment horizontal="left" vertical="center"/>
      <protection hidden="1"/>
    </xf>
    <xf numFmtId="0" fontId="2" fillId="4" borderId="45" xfId="0" applyFont="1" applyFill="1" applyBorder="1" applyAlignment="1" applyProtection="1">
      <alignment vertical="center"/>
      <protection hidden="1"/>
    </xf>
    <xf numFmtId="0" fontId="2" fillId="4" borderId="46" xfId="0" applyFont="1" applyFill="1" applyBorder="1" applyAlignment="1" applyProtection="1">
      <alignment vertical="center"/>
      <protection hidden="1"/>
    </xf>
    <xf numFmtId="0" fontId="25" fillId="4" borderId="54" xfId="0" applyFont="1" applyFill="1" applyBorder="1" applyAlignment="1" applyProtection="1">
      <alignment wrapText="1"/>
      <protection hidden="1"/>
    </xf>
    <xf numFmtId="0" fontId="25" fillId="4" borderId="55" xfId="0" applyFont="1" applyFill="1" applyBorder="1" applyAlignment="1" applyProtection="1">
      <alignment wrapText="1"/>
      <protection hidden="1"/>
    </xf>
    <xf numFmtId="2" fontId="2" fillId="0" borderId="7" xfId="0" applyNumberFormat="1" applyFont="1" applyBorder="1" applyAlignment="1" applyProtection="1">
      <alignment horizontal="right" vertical="center"/>
      <protection locked="0"/>
    </xf>
    <xf numFmtId="2" fontId="2" fillId="0" borderId="16" xfId="0" applyNumberFormat="1" applyFont="1" applyBorder="1" applyAlignment="1" applyProtection="1">
      <alignment horizontal="right" vertical="center"/>
      <protection locked="0"/>
    </xf>
    <xf numFmtId="2" fontId="2" fillId="0" borderId="1" xfId="0" applyNumberFormat="1" applyFont="1" applyBorder="1" applyAlignment="1" applyProtection="1">
      <alignment horizontal="right" vertical="center"/>
      <protection locked="0"/>
    </xf>
    <xf numFmtId="2" fontId="2" fillId="0" borderId="18" xfId="0" applyNumberFormat="1" applyFont="1" applyBorder="1" applyAlignment="1" applyProtection="1">
      <alignment horizontal="right" vertical="center"/>
      <protection locked="0"/>
    </xf>
    <xf numFmtId="2" fontId="2" fillId="0" borderId="47" xfId="0" applyNumberFormat="1" applyFont="1" applyBorder="1" applyAlignment="1" applyProtection="1">
      <alignment horizontal="right" vertical="center"/>
      <protection locked="0"/>
    </xf>
    <xf numFmtId="2" fontId="2" fillId="0" borderId="19" xfId="0" applyNumberFormat="1" applyFont="1" applyBorder="1" applyAlignment="1" applyProtection="1">
      <alignment horizontal="right" vertical="center"/>
      <protection locked="0"/>
    </xf>
    <xf numFmtId="2" fontId="14" fillId="0" borderId="0" xfId="0" applyNumberFormat="1" applyFont="1" applyAlignment="1" applyProtection="1">
      <alignment horizontal="right" vertical="center"/>
      <protection hidden="1"/>
    </xf>
    <xf numFmtId="2" fontId="32" fillId="0" borderId="5" xfId="0" applyNumberFormat="1" applyFont="1" applyBorder="1" applyAlignment="1">
      <alignment horizontal="right" vertical="center"/>
    </xf>
    <xf numFmtId="2" fontId="32" fillId="0" borderId="84" xfId="0" applyNumberFormat="1" applyFont="1" applyBorder="1" applyAlignment="1">
      <alignment horizontal="right" vertical="center"/>
    </xf>
    <xf numFmtId="2" fontId="32" fillId="0" borderId="85" xfId="0" applyNumberFormat="1" applyFont="1" applyBorder="1" applyAlignment="1">
      <alignment horizontal="right" vertical="center"/>
    </xf>
    <xf numFmtId="2" fontId="32" fillId="2" borderId="83" xfId="0" applyNumberFormat="1" applyFont="1" applyFill="1" applyBorder="1" applyAlignment="1" applyProtection="1">
      <alignment horizontal="right" vertical="center"/>
      <protection hidden="1"/>
    </xf>
    <xf numFmtId="4" fontId="32" fillId="0" borderId="0" xfId="0" applyNumberFormat="1" applyFont="1" applyAlignment="1" applyProtection="1">
      <alignment horizontal="right" vertical="center"/>
      <protection hidden="1"/>
    </xf>
    <xf numFmtId="49" fontId="32" fillId="0" borderId="51" xfId="0" applyNumberFormat="1" applyFont="1" applyBorder="1" applyProtection="1">
      <protection hidden="1"/>
    </xf>
    <xf numFmtId="0" fontId="32" fillId="0" borderId="0" xfId="0" applyFont="1" applyProtection="1">
      <protection hidden="1"/>
    </xf>
    <xf numFmtId="2" fontId="25" fillId="0" borderId="15" xfId="0" applyNumberFormat="1" applyFont="1" applyBorder="1" applyAlignment="1" applyProtection="1">
      <alignment vertical="center"/>
      <protection locked="0"/>
    </xf>
    <xf numFmtId="2" fontId="25" fillId="0" borderId="4" xfId="0" applyNumberFormat="1" applyFont="1" applyBorder="1" applyAlignment="1" applyProtection="1">
      <alignment vertical="center"/>
      <protection locked="0"/>
    </xf>
    <xf numFmtId="2" fontId="25" fillId="4" borderId="16" xfId="0" applyNumberFormat="1" applyFont="1" applyFill="1" applyBorder="1" applyAlignment="1" applyProtection="1">
      <alignment horizontal="right" vertical="center"/>
      <protection hidden="1"/>
    </xf>
    <xf numFmtId="2" fontId="34" fillId="4" borderId="83" xfId="0" applyNumberFormat="1" applyFont="1" applyFill="1" applyBorder="1" applyAlignment="1" applyProtection="1">
      <alignment horizontal="right" vertical="center"/>
      <protection hidden="1"/>
    </xf>
    <xf numFmtId="170" fontId="34" fillId="4" borderId="84" xfId="0" applyNumberFormat="1" applyFont="1" applyFill="1" applyBorder="1" applyAlignment="1" applyProtection="1">
      <alignment horizontal="left" vertical="center"/>
      <protection hidden="1"/>
    </xf>
    <xf numFmtId="0" fontId="34" fillId="4" borderId="87" xfId="0" applyFont="1" applyFill="1" applyBorder="1" applyAlignment="1" applyProtection="1">
      <alignment horizontal="left" vertical="center"/>
      <protection hidden="1"/>
    </xf>
    <xf numFmtId="2" fontId="34" fillId="0" borderId="81" xfId="0" applyNumberFormat="1" applyFont="1" applyBorder="1" applyAlignment="1">
      <alignment vertical="center"/>
    </xf>
    <xf numFmtId="2" fontId="34" fillId="0" borderId="5" xfId="0" applyNumberFormat="1" applyFont="1" applyBorder="1" applyAlignment="1">
      <alignment vertical="center"/>
    </xf>
    <xf numFmtId="170" fontId="25" fillId="4" borderId="40" xfId="0" applyNumberFormat="1" applyFont="1" applyFill="1" applyBorder="1" applyAlignment="1" applyProtection="1">
      <alignment horizontal="left" vertical="center"/>
      <protection hidden="1"/>
    </xf>
    <xf numFmtId="0" fontId="25" fillId="4" borderId="25" xfId="0" applyFont="1" applyFill="1" applyBorder="1" applyAlignment="1" applyProtection="1">
      <alignment horizontal="left" vertical="center"/>
      <protection hidden="1"/>
    </xf>
    <xf numFmtId="170" fontId="25" fillId="4" borderId="44" xfId="0" applyNumberFormat="1" applyFont="1" applyFill="1" applyBorder="1" applyAlignment="1" applyProtection="1">
      <alignment horizontal="left" vertical="center"/>
      <protection hidden="1"/>
    </xf>
    <xf numFmtId="0" fontId="25" fillId="4" borderId="45" xfId="0" applyFont="1" applyFill="1" applyBorder="1" applyAlignment="1" applyProtection="1">
      <alignment horizontal="left" vertical="center"/>
      <protection hidden="1"/>
    </xf>
    <xf numFmtId="0" fontId="2" fillId="4" borderId="40" xfId="0" applyFont="1" applyFill="1" applyBorder="1" applyAlignment="1" applyProtection="1">
      <alignment horizontal="left" vertical="center"/>
      <protection hidden="1"/>
    </xf>
    <xf numFmtId="0" fontId="2" fillId="4" borderId="25" xfId="0" applyFont="1" applyFill="1" applyBorder="1" applyAlignment="1" applyProtection="1">
      <alignment vertical="center"/>
      <protection hidden="1"/>
    </xf>
    <xf numFmtId="0" fontId="32" fillId="4" borderId="84" xfId="0" applyFont="1" applyFill="1" applyBorder="1" applyAlignment="1" applyProtection="1">
      <alignment horizontal="left" vertical="center"/>
      <protection hidden="1"/>
    </xf>
    <xf numFmtId="0" fontId="32" fillId="4" borderId="87" xfId="0" applyFont="1" applyFill="1" applyBorder="1" applyAlignment="1" applyProtection="1">
      <alignment vertical="center"/>
      <protection hidden="1"/>
    </xf>
    <xf numFmtId="0" fontId="32" fillId="4" borderId="88" xfId="0" applyFont="1" applyFill="1" applyBorder="1" applyAlignment="1" applyProtection="1">
      <alignment vertical="center"/>
      <protection hidden="1"/>
    </xf>
    <xf numFmtId="4" fontId="36" fillId="0" borderId="0" xfId="0" applyNumberFormat="1" applyFont="1" applyAlignment="1" applyProtection="1">
      <alignment horizontal="right" vertical="center"/>
      <protection hidden="1"/>
    </xf>
    <xf numFmtId="4" fontId="37" fillId="0" borderId="0" xfId="0" applyNumberFormat="1" applyFont="1" applyAlignment="1" applyProtection="1">
      <alignment horizontal="left" vertical="center" wrapText="1"/>
      <protection hidden="1"/>
    </xf>
    <xf numFmtId="4" fontId="32" fillId="0" borderId="0" xfId="0" applyNumberFormat="1" applyFont="1" applyAlignment="1">
      <alignment horizontal="right" vertical="center"/>
    </xf>
    <xf numFmtId="4" fontId="38" fillId="0" borderId="0" xfId="0" applyNumberFormat="1" applyFont="1" applyAlignment="1" applyProtection="1">
      <alignment horizontal="center" vertical="center" wrapText="1"/>
      <protection hidden="1"/>
    </xf>
    <xf numFmtId="4" fontId="38" fillId="0" borderId="0" xfId="0" applyNumberFormat="1" applyFont="1" applyAlignment="1" applyProtection="1">
      <alignment horizontal="center" vertical="center"/>
      <protection hidden="1"/>
    </xf>
    <xf numFmtId="4" fontId="38" fillId="0" borderId="0" xfId="0" applyNumberFormat="1" applyFont="1" applyAlignment="1" applyProtection="1">
      <alignment horizontal="right" vertical="center"/>
      <protection hidden="1"/>
    </xf>
    <xf numFmtId="2" fontId="38" fillId="0" borderId="0" xfId="0" applyNumberFormat="1" applyFont="1" applyAlignment="1" applyProtection="1">
      <alignment vertical="center"/>
      <protection hidden="1"/>
    </xf>
    <xf numFmtId="1" fontId="38" fillId="0" borderId="0" xfId="0" applyNumberFormat="1" applyFont="1" applyAlignment="1" applyProtection="1">
      <alignment horizontal="center" vertical="center"/>
      <protection hidden="1"/>
    </xf>
    <xf numFmtId="0" fontId="38" fillId="0" borderId="0" xfId="0" applyFont="1" applyAlignment="1" applyProtection="1">
      <alignment horizontal="center" vertical="center"/>
      <protection hidden="1"/>
    </xf>
    <xf numFmtId="4" fontId="38" fillId="0" borderId="0" xfId="0" applyNumberFormat="1" applyFont="1" applyAlignment="1" applyProtection="1">
      <alignment horizontal="right" vertical="center" wrapText="1"/>
      <protection hidden="1"/>
    </xf>
    <xf numFmtId="4" fontId="38" fillId="0" borderId="0" xfId="0" applyNumberFormat="1" applyFont="1" applyAlignment="1" applyProtection="1">
      <alignment vertical="center"/>
      <protection hidden="1"/>
    </xf>
    <xf numFmtId="0" fontId="39" fillId="0" borderId="0" xfId="0" applyFont="1" applyAlignment="1" applyProtection="1">
      <alignment vertical="center"/>
      <protection hidden="1"/>
    </xf>
    <xf numFmtId="168" fontId="2" fillId="4" borderId="9" xfId="1" applyNumberFormat="1" applyFont="1" applyFill="1" applyBorder="1" applyAlignment="1" applyProtection="1">
      <alignment horizontal="left"/>
      <protection hidden="1"/>
    </xf>
    <xf numFmtId="4" fontId="2" fillId="4" borderId="29" xfId="0" applyNumberFormat="1" applyFont="1" applyFill="1" applyBorder="1" applyAlignment="1" applyProtection="1">
      <alignment horizontal="left"/>
      <protection hidden="1"/>
    </xf>
    <xf numFmtId="4" fontId="3" fillId="4" borderId="30" xfId="0" applyNumberFormat="1" applyFont="1" applyFill="1" applyBorder="1" applyAlignment="1" applyProtection="1">
      <alignment horizontal="right"/>
      <protection hidden="1"/>
    </xf>
    <xf numFmtId="4" fontId="2" fillId="4" borderId="28" xfId="0" applyNumberFormat="1" applyFont="1" applyFill="1" applyBorder="1" applyAlignment="1" applyProtection="1">
      <alignment horizontal="right"/>
      <protection hidden="1"/>
    </xf>
    <xf numFmtId="4" fontId="32" fillId="4" borderId="81" xfId="0" applyNumberFormat="1" applyFont="1" applyFill="1" applyBorder="1" applyAlignment="1" applyProtection="1">
      <alignment horizontal="right" vertical="center"/>
      <protection hidden="1"/>
    </xf>
    <xf numFmtId="4" fontId="32" fillId="4" borderId="5" xfId="0" applyNumberFormat="1" applyFont="1" applyFill="1" applyBorder="1" applyAlignment="1">
      <alignment horizontal="right" vertical="center"/>
    </xf>
    <xf numFmtId="4" fontId="32" fillId="4" borderId="5" xfId="0" applyNumberFormat="1" applyFont="1" applyFill="1" applyBorder="1" applyAlignment="1" applyProtection="1">
      <alignment horizontal="right" vertical="center"/>
      <protection hidden="1"/>
    </xf>
    <xf numFmtId="4" fontId="32" fillId="4" borderId="89" xfId="0" applyNumberFormat="1" applyFont="1" applyFill="1" applyBorder="1" applyAlignment="1" applyProtection="1">
      <alignment horizontal="right" vertical="center"/>
      <protection hidden="1"/>
    </xf>
    <xf numFmtId="4" fontId="32" fillId="4" borderId="86" xfId="0" applyNumberFormat="1" applyFont="1" applyFill="1" applyBorder="1" applyAlignment="1">
      <alignment horizontal="right" vertical="center"/>
    </xf>
    <xf numFmtId="4" fontId="32" fillId="4" borderId="87" xfId="0" applyNumberFormat="1" applyFont="1" applyFill="1" applyBorder="1" applyAlignment="1">
      <alignment horizontal="right" vertical="center"/>
    </xf>
    <xf numFmtId="4" fontId="32" fillId="4" borderId="85" xfId="0" applyNumberFormat="1" applyFont="1" applyFill="1" applyBorder="1" applyAlignment="1">
      <alignment horizontal="right" vertical="center"/>
    </xf>
    <xf numFmtId="4" fontId="32" fillId="2" borderId="5" xfId="0" applyNumberFormat="1" applyFont="1" applyFill="1" applyBorder="1" applyAlignment="1" applyProtection="1">
      <alignment horizontal="right" vertical="center"/>
      <protection hidden="1"/>
    </xf>
    <xf numFmtId="4" fontId="32" fillId="2" borderId="90" xfId="0" applyNumberFormat="1" applyFont="1" applyFill="1" applyBorder="1" applyAlignment="1" applyProtection="1">
      <alignment horizontal="right" vertical="center"/>
      <protection hidden="1"/>
    </xf>
    <xf numFmtId="4" fontId="32" fillId="2" borderId="81" xfId="0" applyNumberFormat="1" applyFont="1" applyFill="1" applyBorder="1" applyAlignment="1" applyProtection="1">
      <alignment horizontal="right" vertical="center"/>
      <protection hidden="1"/>
    </xf>
    <xf numFmtId="4" fontId="32" fillId="2" borderId="86" xfId="0" applyNumberFormat="1" applyFont="1" applyFill="1" applyBorder="1" applyAlignment="1" applyProtection="1">
      <alignment horizontal="right" vertical="center"/>
      <protection hidden="1"/>
    </xf>
    <xf numFmtId="4" fontId="32" fillId="2" borderId="85" xfId="0" applyNumberFormat="1" applyFont="1" applyFill="1" applyBorder="1" applyAlignment="1" applyProtection="1">
      <alignment horizontal="right" vertical="center"/>
      <protection hidden="1"/>
    </xf>
    <xf numFmtId="4" fontId="32" fillId="4" borderId="82" xfId="0" applyNumberFormat="1" applyFont="1" applyFill="1" applyBorder="1" applyAlignment="1" applyProtection="1">
      <alignment horizontal="right" vertical="center"/>
      <protection hidden="1"/>
    </xf>
    <xf numFmtId="4" fontId="32" fillId="2" borderId="83" xfId="0" applyNumberFormat="1" applyFont="1" applyFill="1" applyBorder="1" applyAlignment="1" applyProtection="1">
      <alignment horizontal="right" vertical="center"/>
      <protection hidden="1"/>
    </xf>
    <xf numFmtId="4" fontId="35" fillId="4" borderId="83" xfId="0" applyNumberFormat="1" applyFont="1" applyFill="1" applyBorder="1" applyAlignment="1" applyProtection="1">
      <alignment horizontal="right" vertical="center"/>
      <protection hidden="1"/>
    </xf>
    <xf numFmtId="4" fontId="2" fillId="4" borderId="15" xfId="0" applyNumberFormat="1" applyFont="1" applyFill="1" applyBorder="1" applyAlignment="1" applyProtection="1">
      <alignment horizontal="right" vertical="center"/>
      <protection hidden="1"/>
    </xf>
    <xf numFmtId="4" fontId="2" fillId="4" borderId="4" xfId="0" applyNumberFormat="1" applyFont="1" applyFill="1" applyBorder="1" applyAlignment="1">
      <alignment horizontal="right" vertical="center"/>
    </xf>
    <xf numFmtId="4" fontId="2" fillId="4" borderId="4" xfId="0" applyNumberFormat="1" applyFont="1" applyFill="1" applyBorder="1" applyAlignment="1" applyProtection="1">
      <alignment horizontal="right" vertical="center"/>
      <protection hidden="1"/>
    </xf>
    <xf numFmtId="4" fontId="2" fillId="4" borderId="8" xfId="0" applyNumberFormat="1" applyFont="1" applyFill="1" applyBorder="1" applyAlignment="1" applyProtection="1">
      <alignment horizontal="right" vertical="center"/>
      <protection hidden="1"/>
    </xf>
    <xf numFmtId="4" fontId="2" fillId="4" borderId="57" xfId="0" applyNumberFormat="1" applyFont="1" applyFill="1" applyBorder="1" applyAlignment="1">
      <alignment horizontal="right" vertical="center"/>
    </xf>
    <xf numFmtId="4" fontId="2" fillId="4" borderId="25" xfId="0" applyNumberFormat="1" applyFont="1" applyFill="1" applyBorder="1" applyAlignment="1">
      <alignment horizontal="right" vertical="center"/>
    </xf>
    <xf numFmtId="4" fontId="2" fillId="4" borderId="58" xfId="0" applyNumberFormat="1" applyFont="1" applyFill="1" applyBorder="1" applyAlignment="1">
      <alignment horizontal="right" vertical="center"/>
    </xf>
    <xf numFmtId="4" fontId="2" fillId="4" borderId="80" xfId="0" applyNumberFormat="1" applyFont="1" applyFill="1" applyBorder="1" applyAlignment="1" applyProtection="1">
      <alignment horizontal="right" vertical="center"/>
      <protection hidden="1"/>
    </xf>
    <xf numFmtId="4" fontId="2" fillId="4" borderId="57" xfId="0" applyNumberFormat="1" applyFont="1" applyFill="1" applyBorder="1" applyAlignment="1" applyProtection="1">
      <alignment horizontal="right" vertical="center"/>
      <protection hidden="1"/>
    </xf>
    <xf numFmtId="4" fontId="2" fillId="4" borderId="58" xfId="0" applyNumberFormat="1" applyFont="1" applyFill="1" applyBorder="1" applyAlignment="1" applyProtection="1">
      <alignment horizontal="right" vertical="center"/>
      <protection hidden="1"/>
    </xf>
    <xf numFmtId="4" fontId="2" fillId="4" borderId="7" xfId="0" applyNumberFormat="1" applyFont="1" applyFill="1" applyBorder="1" applyAlignment="1" applyProtection="1">
      <alignment horizontal="right" vertical="center"/>
      <protection hidden="1"/>
    </xf>
    <xf numFmtId="4" fontId="2" fillId="4" borderId="16" xfId="0" applyNumberFormat="1" applyFont="1" applyFill="1" applyBorder="1" applyAlignment="1" applyProtection="1">
      <alignment horizontal="right" vertical="center"/>
      <protection hidden="1"/>
    </xf>
    <xf numFmtId="4" fontId="3" fillId="4" borderId="16" xfId="0" applyNumberFormat="1" applyFont="1" applyFill="1" applyBorder="1" applyAlignment="1" applyProtection="1">
      <alignment horizontal="right" vertical="center"/>
      <protection hidden="1"/>
    </xf>
    <xf numFmtId="4" fontId="2" fillId="4" borderId="33" xfId="0" applyNumberFormat="1" applyFont="1" applyFill="1" applyBorder="1" applyAlignment="1" applyProtection="1">
      <alignment horizontal="right" vertical="center"/>
      <protection hidden="1"/>
    </xf>
    <xf numFmtId="4" fontId="2" fillId="4" borderId="38" xfId="0" applyNumberFormat="1" applyFont="1" applyFill="1" applyBorder="1" applyAlignment="1">
      <alignment horizontal="right" vertical="center"/>
    </xf>
    <xf numFmtId="4" fontId="2" fillId="4" borderId="45" xfId="0" applyNumberFormat="1" applyFont="1" applyFill="1" applyBorder="1" applyAlignment="1">
      <alignment horizontal="right" vertical="center"/>
    </xf>
    <xf numFmtId="4" fontId="2" fillId="4" borderId="34" xfId="0" applyNumberFormat="1" applyFont="1" applyFill="1" applyBorder="1" applyAlignment="1" applyProtection="1">
      <alignment horizontal="right" vertical="center"/>
      <protection hidden="1"/>
    </xf>
    <xf numFmtId="4" fontId="3" fillId="4" borderId="19" xfId="0" applyNumberFormat="1" applyFont="1" applyFill="1" applyBorder="1" applyAlignment="1" applyProtection="1">
      <alignment horizontal="right" vertical="center"/>
      <protection hidden="1"/>
    </xf>
    <xf numFmtId="0" fontId="2" fillId="4" borderId="61" xfId="0" applyFont="1" applyFill="1" applyBorder="1" applyAlignment="1" applyProtection="1">
      <alignment horizontal="right" wrapText="1"/>
      <protection hidden="1"/>
    </xf>
    <xf numFmtId="0" fontId="2" fillId="2" borderId="54" xfId="0" applyFont="1" applyFill="1" applyBorder="1" applyAlignment="1" applyProtection="1">
      <alignment horizontal="right" wrapText="1"/>
      <protection hidden="1"/>
    </xf>
    <xf numFmtId="0" fontId="2" fillId="4" borderId="14" xfId="0" applyFont="1" applyFill="1" applyBorder="1" applyAlignment="1" applyProtection="1">
      <alignment horizontal="right" wrapText="1"/>
      <protection hidden="1"/>
    </xf>
    <xf numFmtId="4" fontId="2" fillId="4" borderId="34" xfId="0" applyNumberFormat="1" applyFont="1" applyFill="1" applyBorder="1" applyAlignment="1">
      <alignment horizontal="right" vertical="center"/>
    </xf>
    <xf numFmtId="4" fontId="2" fillId="4" borderId="91" xfId="0" applyNumberFormat="1" applyFont="1" applyFill="1" applyBorder="1" applyAlignment="1" applyProtection="1">
      <alignment horizontal="right" vertical="center"/>
      <protection hidden="1"/>
    </xf>
    <xf numFmtId="4" fontId="2" fillId="4" borderId="39" xfId="0" applyNumberFormat="1" applyFont="1" applyFill="1" applyBorder="1" applyAlignment="1">
      <alignment horizontal="right" vertical="center"/>
    </xf>
    <xf numFmtId="4" fontId="2" fillId="4" borderId="30" xfId="0" applyNumberFormat="1" applyFont="1" applyFill="1" applyBorder="1" applyAlignment="1" applyProtection="1">
      <alignment horizontal="right" vertical="center"/>
      <protection hidden="1"/>
    </xf>
    <xf numFmtId="4" fontId="2" fillId="4" borderId="38" xfId="0" applyNumberFormat="1" applyFont="1" applyFill="1" applyBorder="1" applyAlignment="1" applyProtection="1">
      <alignment horizontal="right" vertical="center"/>
      <protection hidden="1"/>
    </xf>
    <xf numFmtId="4" fontId="2" fillId="4" borderId="39" xfId="0" applyNumberFormat="1" applyFont="1" applyFill="1" applyBorder="1" applyAlignment="1" applyProtection="1">
      <alignment horizontal="right" vertical="center"/>
      <protection hidden="1"/>
    </xf>
    <xf numFmtId="4" fontId="2" fillId="4" borderId="47" xfId="0" applyNumberFormat="1" applyFont="1" applyFill="1" applyBorder="1" applyAlignment="1" applyProtection="1">
      <alignment horizontal="right" vertical="center"/>
      <protection hidden="1"/>
    </xf>
    <xf numFmtId="4" fontId="2" fillId="4" borderId="19" xfId="0" applyNumberFormat="1" applyFont="1" applyFill="1" applyBorder="1" applyAlignment="1" applyProtection="1">
      <alignment horizontal="right" vertical="center"/>
      <protection hidden="1"/>
    </xf>
    <xf numFmtId="2" fontId="2" fillId="4" borderId="19" xfId="0" applyNumberFormat="1" applyFont="1" applyFill="1" applyBorder="1" applyAlignment="1" applyProtection="1">
      <alignment horizontal="right" vertical="center"/>
      <protection hidden="1"/>
    </xf>
    <xf numFmtId="0" fontId="2" fillId="4" borderId="43" xfId="0" applyFont="1" applyFill="1" applyBorder="1" applyAlignment="1" applyProtection="1">
      <alignment horizontal="left" vertical="center"/>
      <protection hidden="1"/>
    </xf>
    <xf numFmtId="169" fontId="2" fillId="4" borderId="76" xfId="0" applyNumberFormat="1" applyFont="1" applyFill="1" applyBorder="1" applyAlignment="1" applyProtection="1">
      <alignment horizontal="left" vertical="center"/>
      <protection hidden="1"/>
    </xf>
    <xf numFmtId="0" fontId="12"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0" fontId="25" fillId="4" borderId="94" xfId="0" applyFont="1" applyFill="1" applyBorder="1" applyAlignment="1" applyProtection="1">
      <alignment wrapText="1"/>
      <protection hidden="1"/>
    </xf>
    <xf numFmtId="0" fontId="10" fillId="0" borderId="0" xfId="0" applyFont="1" applyAlignment="1" applyProtection="1">
      <alignment vertical="top"/>
      <protection hidden="1"/>
    </xf>
    <xf numFmtId="0" fontId="2" fillId="11" borderId="0" xfId="0" applyFont="1" applyFill="1" applyAlignment="1" applyProtection="1">
      <alignment vertical="top"/>
      <protection hidden="1"/>
    </xf>
    <xf numFmtId="0" fontId="10" fillId="0" borderId="0" xfId="0" applyFont="1" applyAlignment="1" applyProtection="1">
      <alignment horizontal="left" vertical="top"/>
      <protection hidden="1"/>
    </xf>
    <xf numFmtId="0" fontId="10" fillId="0" borderId="0" xfId="0" applyFont="1" applyAlignment="1" applyProtection="1">
      <alignment horizontal="right" vertical="top"/>
      <protection hidden="1"/>
    </xf>
    <xf numFmtId="0" fontId="2" fillId="11" borderId="0" xfId="0" applyFont="1" applyFill="1" applyAlignment="1" applyProtection="1">
      <alignment vertical="top" wrapText="1"/>
      <protection hidden="1"/>
    </xf>
    <xf numFmtId="0" fontId="10" fillId="0" borderId="0" xfId="0" applyFont="1" applyAlignment="1" applyProtection="1">
      <alignment horizontal="left" vertical="top" wrapText="1"/>
      <protection hidden="1"/>
    </xf>
    <xf numFmtId="0" fontId="10" fillId="0" borderId="0" xfId="0" applyFont="1" applyAlignment="1" applyProtection="1">
      <alignment vertical="top" wrapText="1"/>
      <protection hidden="1"/>
    </xf>
    <xf numFmtId="0" fontId="2" fillId="11" borderId="0" xfId="0" applyFont="1" applyFill="1" applyAlignment="1">
      <alignment horizontal="left" vertical="top"/>
    </xf>
    <xf numFmtId="0" fontId="10" fillId="6" borderId="0" xfId="0" applyFont="1" applyFill="1" applyAlignment="1">
      <alignment horizontal="left" vertical="top"/>
    </xf>
    <xf numFmtId="0" fontId="22" fillId="6" borderId="0" xfId="0" applyFont="1" applyFill="1" applyAlignment="1">
      <alignment horizontal="left" vertical="top"/>
    </xf>
    <xf numFmtId="0" fontId="22" fillId="0" borderId="0" xfId="0" applyFont="1" applyAlignment="1">
      <alignment horizontal="left" vertical="top"/>
    </xf>
    <xf numFmtId="0" fontId="10" fillId="0" borderId="0" xfId="0" applyFont="1" applyAlignment="1">
      <alignment horizontal="center" vertical="top"/>
    </xf>
    <xf numFmtId="0" fontId="10" fillId="6" borderId="0" xfId="0" applyFont="1" applyFill="1" applyAlignment="1">
      <alignment horizontal="left" vertical="top" wrapText="1"/>
    </xf>
    <xf numFmtId="0" fontId="12" fillId="0" borderId="0" xfId="0" applyFont="1" applyAlignment="1">
      <alignment horizontal="right" vertical="top" wrapText="1"/>
    </xf>
    <xf numFmtId="0" fontId="10" fillId="0" borderId="0" xfId="0" quotePrefix="1" applyFont="1" applyAlignment="1">
      <alignment vertical="top" wrapText="1"/>
    </xf>
    <xf numFmtId="0" fontId="10" fillId="0" borderId="0" xfId="0" quotePrefix="1" applyFont="1" applyAlignment="1">
      <alignment horizontal="left" vertical="top" wrapText="1"/>
    </xf>
    <xf numFmtId="0" fontId="10" fillId="8" borderId="0" xfId="0" applyFont="1" applyFill="1" applyAlignment="1">
      <alignment horizontal="left" vertical="top"/>
    </xf>
    <xf numFmtId="0" fontId="10" fillId="9" borderId="0" xfId="0" applyFont="1" applyFill="1" applyAlignment="1">
      <alignment horizontal="left" vertical="top"/>
    </xf>
    <xf numFmtId="0" fontId="10" fillId="9" borderId="0" xfId="0" applyFont="1" applyFill="1" applyAlignment="1">
      <alignment horizontal="left" vertical="top" wrapText="1"/>
    </xf>
    <xf numFmtId="0" fontId="10" fillId="10" borderId="0" xfId="0" applyFont="1" applyFill="1" applyAlignment="1">
      <alignment horizontal="left" vertical="top"/>
    </xf>
    <xf numFmtId="0" fontId="12" fillId="0" borderId="0" xfId="0" applyFont="1" applyAlignment="1">
      <alignment horizontal="right" vertical="top"/>
    </xf>
    <xf numFmtId="0" fontId="0" fillId="0" borderId="0" xfId="0" applyAlignment="1">
      <alignment vertical="top"/>
    </xf>
    <xf numFmtId="0" fontId="0" fillId="0" borderId="0" xfId="0" applyAlignment="1">
      <alignment horizontal="right" vertical="top"/>
    </xf>
    <xf numFmtId="169" fontId="2" fillId="0" borderId="0" xfId="0" applyNumberFormat="1" applyFont="1" applyAlignment="1" applyProtection="1">
      <alignment horizontal="right" vertical="center"/>
      <protection hidden="1"/>
    </xf>
    <xf numFmtId="171" fontId="2" fillId="0" borderId="40" xfId="0" applyNumberFormat="1" applyFont="1" applyBorder="1" applyAlignment="1" applyProtection="1">
      <alignment horizontal="left" vertical="center"/>
      <protection locked="0"/>
    </xf>
    <xf numFmtId="165" fontId="2" fillId="0" borderId="25" xfId="0" applyNumberFormat="1" applyFont="1" applyBorder="1" applyAlignment="1" applyProtection="1">
      <alignment vertical="center"/>
      <protection locked="0"/>
    </xf>
    <xf numFmtId="1" fontId="2" fillId="0" borderId="4" xfId="0" applyNumberFormat="1" applyFont="1" applyBorder="1" applyAlignment="1" applyProtection="1">
      <alignment horizontal="right" vertical="center"/>
      <protection locked="0"/>
    </xf>
    <xf numFmtId="2" fontId="2" fillId="0" borderId="8" xfId="0" applyNumberFormat="1" applyFont="1" applyBorder="1" applyAlignment="1" applyProtection="1">
      <alignment horizontal="right" vertical="center"/>
      <protection locked="0"/>
    </xf>
    <xf numFmtId="0" fontId="2" fillId="0" borderId="0" xfId="0" applyFont="1"/>
    <xf numFmtId="0" fontId="2" fillId="0" borderId="0" xfId="0" applyFont="1" applyAlignment="1" applyProtection="1">
      <alignment horizontal="justify"/>
      <protection hidden="1"/>
    </xf>
    <xf numFmtId="165" fontId="2" fillId="0" borderId="57" xfId="0" applyNumberFormat="1" applyFont="1" applyBorder="1" applyAlignment="1" applyProtection="1">
      <alignment horizontal="left" vertical="center"/>
      <protection locked="0"/>
    </xf>
    <xf numFmtId="175" fontId="2" fillId="0" borderId="58" xfId="0" applyNumberFormat="1" applyFont="1" applyBorder="1" applyAlignment="1" applyProtection="1">
      <alignment horizontal="right" vertical="center"/>
      <protection locked="0"/>
    </xf>
    <xf numFmtId="165" fontId="2" fillId="0" borderId="16" xfId="0" applyNumberFormat="1" applyFont="1" applyBorder="1" applyAlignment="1" applyProtection="1">
      <alignment horizontal="left" vertical="center"/>
      <protection locked="0"/>
    </xf>
    <xf numFmtId="171" fontId="32" fillId="0" borderId="84" xfId="0" applyNumberFormat="1" applyFont="1" applyBorder="1" applyAlignment="1">
      <alignment horizontal="left" vertical="center"/>
    </xf>
    <xf numFmtId="0" fontId="32" fillId="0" borderId="5" xfId="0" applyFont="1" applyBorder="1" applyAlignment="1">
      <alignment horizontal="right" vertical="center"/>
    </xf>
    <xf numFmtId="2" fontId="32" fillId="0" borderId="82" xfId="0" applyNumberFormat="1" applyFont="1" applyBorder="1" applyAlignment="1">
      <alignment horizontal="right" vertical="center"/>
    </xf>
    <xf numFmtId="2" fontId="32" fillId="0" borderId="83" xfId="0" applyNumberFormat="1" applyFont="1" applyBorder="1" applyAlignment="1">
      <alignment horizontal="right" vertical="center"/>
    </xf>
    <xf numFmtId="2" fontId="32" fillId="0" borderId="86" xfId="0" applyNumberFormat="1" applyFont="1" applyBorder="1" applyAlignment="1">
      <alignment horizontal="right" vertical="center"/>
    </xf>
    <xf numFmtId="175" fontId="32" fillId="0" borderId="0" xfId="0" applyNumberFormat="1" applyFont="1" applyAlignment="1">
      <alignment horizontal="left" vertical="center"/>
    </xf>
    <xf numFmtId="1" fontId="32" fillId="0" borderId="0" xfId="0" applyNumberFormat="1" applyFont="1" applyAlignment="1">
      <alignment horizontal="center" vertical="center"/>
    </xf>
    <xf numFmtId="2" fontId="32" fillId="0" borderId="0" xfId="0" applyNumberFormat="1" applyFont="1" applyAlignment="1">
      <alignment horizontal="right" vertical="center"/>
    </xf>
    <xf numFmtId="165" fontId="32" fillId="0" borderId="0" xfId="0" applyNumberFormat="1" applyFont="1" applyAlignment="1">
      <alignment horizontal="right" vertical="center"/>
    </xf>
    <xf numFmtId="4" fontId="32" fillId="0" borderId="0" xfId="0" applyNumberFormat="1" applyFont="1" applyAlignment="1">
      <alignment vertical="center"/>
    </xf>
    <xf numFmtId="0" fontId="32" fillId="0" borderId="0" xfId="0" applyFont="1" applyAlignment="1">
      <alignment vertical="center"/>
    </xf>
    <xf numFmtId="0" fontId="32" fillId="0" borderId="0" xfId="0" applyFont="1" applyAlignment="1">
      <alignment vertical="center" wrapText="1"/>
    </xf>
    <xf numFmtId="0" fontId="33" fillId="0" borderId="0" xfId="0" applyFont="1" applyAlignment="1">
      <alignment vertical="center"/>
    </xf>
    <xf numFmtId="2" fontId="31" fillId="0" borderId="0" xfId="0" applyNumberFormat="1" applyFont="1" applyAlignment="1">
      <alignment horizontal="right"/>
    </xf>
    <xf numFmtId="2" fontId="32" fillId="0" borderId="95" xfId="0" applyNumberFormat="1" applyFont="1" applyBorder="1" applyAlignment="1" applyProtection="1">
      <alignment horizontal="right" vertical="center"/>
      <protection locked="0"/>
    </xf>
    <xf numFmtId="165" fontId="2" fillId="0" borderId="84" xfId="0" applyNumberFormat="1" applyFont="1" applyBorder="1" applyAlignment="1">
      <alignment horizontal="left" vertical="center"/>
    </xf>
    <xf numFmtId="175" fontId="2" fillId="0" borderId="85" xfId="0" applyNumberFormat="1" applyFont="1" applyBorder="1" applyAlignment="1">
      <alignment horizontal="right" vertical="center"/>
    </xf>
    <xf numFmtId="165" fontId="2" fillId="0" borderId="83" xfId="0" applyNumberFormat="1" applyFont="1" applyBorder="1" applyAlignment="1">
      <alignment horizontal="left" vertical="center"/>
    </xf>
    <xf numFmtId="170" fontId="3" fillId="4" borderId="60" xfId="0" applyNumberFormat="1" applyFont="1" applyFill="1" applyBorder="1" applyProtection="1">
      <protection hidden="1"/>
    </xf>
    <xf numFmtId="2" fontId="2" fillId="4" borderId="96" xfId="0" applyNumberFormat="1" applyFont="1" applyFill="1" applyBorder="1" applyProtection="1">
      <protection hidden="1"/>
    </xf>
    <xf numFmtId="165" fontId="2" fillId="4" borderId="97" xfId="0" applyNumberFormat="1" applyFont="1" applyFill="1" applyBorder="1" applyProtection="1">
      <protection hidden="1"/>
    </xf>
    <xf numFmtId="171" fontId="32" fillId="4" borderId="84" xfId="0" applyNumberFormat="1" applyFont="1" applyFill="1" applyBorder="1" applyAlignment="1">
      <alignment horizontal="left" vertical="center"/>
    </xf>
    <xf numFmtId="165" fontId="32" fillId="4" borderId="87" xfId="0" applyNumberFormat="1" applyFont="1" applyFill="1" applyBorder="1" applyAlignment="1">
      <alignment vertical="center"/>
    </xf>
    <xf numFmtId="0" fontId="26" fillId="0" borderId="5" xfId="0" applyFont="1" applyBorder="1" applyAlignment="1" applyProtection="1">
      <alignment vertical="center"/>
      <protection hidden="1"/>
    </xf>
    <xf numFmtId="0" fontId="26" fillId="0" borderId="0" xfId="0" applyFont="1" applyAlignment="1" applyProtection="1">
      <alignment horizontal="center" vertical="center"/>
      <protection hidden="1"/>
    </xf>
    <xf numFmtId="0" fontId="26" fillId="0" borderId="5" xfId="0" applyFont="1" applyBorder="1" applyAlignment="1" applyProtection="1">
      <alignment vertical="center" wrapText="1"/>
      <protection hidden="1"/>
    </xf>
    <xf numFmtId="0" fontId="26" fillId="0" borderId="0" xfId="0" applyFont="1" applyAlignment="1" applyProtection="1">
      <alignment vertical="center"/>
      <protection hidden="1"/>
    </xf>
    <xf numFmtId="0" fontId="8" fillId="0" borderId="5" xfId="0" applyFont="1" applyBorder="1" applyAlignment="1" applyProtection="1">
      <alignment vertical="center"/>
      <protection hidden="1"/>
    </xf>
    <xf numFmtId="1" fontId="20" fillId="0" borderId="5" xfId="0" applyNumberFormat="1" applyFont="1" applyBorder="1" applyAlignment="1" applyProtection="1">
      <alignment horizontal="left" vertical="center"/>
      <protection locked="0"/>
    </xf>
    <xf numFmtId="1" fontId="8" fillId="0" borderId="5" xfId="0" applyNumberFormat="1" applyFont="1" applyBorder="1" applyAlignment="1" applyProtection="1">
      <alignment horizontal="left" vertical="center"/>
      <protection locked="0"/>
    </xf>
    <xf numFmtId="49" fontId="8" fillId="0" borderId="5" xfId="0" applyNumberFormat="1" applyFont="1" applyBorder="1" applyAlignment="1" applyProtection="1">
      <alignment horizontal="left" vertical="center"/>
      <protection locked="0"/>
    </xf>
    <xf numFmtId="49" fontId="20" fillId="0" borderId="5" xfId="0" applyNumberFormat="1" applyFont="1" applyBorder="1" applyAlignment="1" applyProtection="1">
      <alignment horizontal="left" vertical="center"/>
      <protection locked="0"/>
    </xf>
    <xf numFmtId="0" fontId="20" fillId="0" borderId="5" xfId="0" applyFont="1" applyBorder="1" applyAlignment="1" applyProtection="1">
      <alignment horizontal="left" vertical="center"/>
      <protection locked="0"/>
    </xf>
    <xf numFmtId="173" fontId="20" fillId="0" borderId="5" xfId="0" applyNumberFormat="1" applyFont="1" applyBorder="1" applyAlignment="1" applyProtection="1">
      <alignment horizontal="left" vertical="center"/>
      <protection locked="0"/>
    </xf>
    <xf numFmtId="0" fontId="20" fillId="0" borderId="5" xfId="0" applyFont="1" applyBorder="1" applyAlignment="1" applyProtection="1">
      <alignment horizontal="left" vertical="center" wrapText="1"/>
      <protection locked="0"/>
    </xf>
    <xf numFmtId="172" fontId="8" fillId="0" borderId="5" xfId="0" applyNumberFormat="1" applyFont="1" applyBorder="1" applyAlignment="1" applyProtection="1">
      <alignment horizontal="left" vertical="center"/>
      <protection locked="0"/>
    </xf>
    <xf numFmtId="2" fontId="20" fillId="0" borderId="5" xfId="0" applyNumberFormat="1" applyFont="1" applyBorder="1" applyAlignment="1" applyProtection="1">
      <alignment horizontal="left" vertical="center"/>
      <protection locked="0"/>
    </xf>
    <xf numFmtId="167" fontId="8" fillId="0" borderId="5" xfId="0" applyNumberFormat="1" applyFont="1" applyBorder="1" applyAlignment="1" applyProtection="1">
      <alignment horizontal="left" vertical="center"/>
      <protection locked="0"/>
    </xf>
    <xf numFmtId="14" fontId="8" fillId="4" borderId="5" xfId="0" applyNumberFormat="1" applyFont="1" applyFill="1" applyBorder="1" applyAlignment="1" applyProtection="1">
      <alignment horizontal="left" vertical="center"/>
      <protection hidden="1"/>
    </xf>
    <xf numFmtId="1" fontId="20" fillId="4" borderId="5" xfId="0" applyNumberFormat="1" applyFont="1" applyFill="1" applyBorder="1" applyAlignment="1">
      <alignment horizontal="left" vertical="center"/>
    </xf>
    <xf numFmtId="4" fontId="20" fillId="4" borderId="5" xfId="0" applyNumberFormat="1" applyFont="1" applyFill="1" applyBorder="1" applyAlignment="1">
      <alignment horizontal="left" vertical="center"/>
    </xf>
    <xf numFmtId="10" fontId="20" fillId="4" borderId="5" xfId="1" applyNumberFormat="1" applyFont="1" applyFill="1" applyBorder="1" applyAlignment="1" applyProtection="1">
      <alignment horizontal="left" vertical="center"/>
      <protection hidden="1"/>
    </xf>
    <xf numFmtId="1" fontId="20" fillId="0" borderId="5" xfId="0" applyNumberFormat="1" applyFont="1" applyBorder="1" applyAlignment="1" applyProtection="1">
      <alignment horizontal="left" vertical="center"/>
      <protection locked="0" hidden="1"/>
    </xf>
    <xf numFmtId="168" fontId="20" fillId="4" borderId="5" xfId="1" applyNumberFormat="1" applyFont="1" applyFill="1" applyBorder="1" applyAlignment="1" applyProtection="1">
      <alignment horizontal="left" vertical="center"/>
    </xf>
    <xf numFmtId="0" fontId="20" fillId="0" borderId="5" xfId="0" applyFont="1" applyBorder="1" applyAlignment="1" applyProtection="1">
      <alignment vertical="center"/>
      <protection locked="0"/>
    </xf>
    <xf numFmtId="14" fontId="20" fillId="0" borderId="93" xfId="0" applyNumberFormat="1" applyFont="1" applyBorder="1" applyAlignment="1" applyProtection="1">
      <alignment horizontal="left" vertical="top"/>
      <protection locked="0"/>
    </xf>
    <xf numFmtId="0" fontId="26" fillId="0" borderId="93" xfId="0" applyFont="1" applyBorder="1" applyAlignment="1" applyProtection="1">
      <alignment vertical="center"/>
      <protection hidden="1"/>
    </xf>
    <xf numFmtId="0" fontId="40" fillId="0" borderId="0" xfId="3" applyAlignment="1">
      <alignment horizontal="left" vertical="top"/>
    </xf>
    <xf numFmtId="0" fontId="3" fillId="0" borderId="5" xfId="0" applyFont="1" applyBorder="1" applyAlignment="1" applyProtection="1">
      <alignment horizontal="center" vertical="center"/>
      <protection hidden="1"/>
    </xf>
    <xf numFmtId="0" fontId="10" fillId="5" borderId="5" xfId="0" applyFont="1" applyFill="1" applyBorder="1" applyAlignment="1" applyProtection="1">
      <alignment horizontal="center" vertical="center"/>
      <protection hidden="1"/>
    </xf>
    <xf numFmtId="0" fontId="10" fillId="12" borderId="5" xfId="0" applyFont="1" applyFill="1" applyBorder="1" applyAlignment="1" applyProtection="1">
      <alignment horizontal="center" vertical="center"/>
      <protection hidden="1"/>
    </xf>
    <xf numFmtId="0" fontId="10" fillId="3" borderId="5" xfId="0" applyFont="1" applyFill="1" applyBorder="1" applyAlignment="1" applyProtection="1">
      <alignment horizontal="center" vertical="center"/>
      <protection hidden="1"/>
    </xf>
    <xf numFmtId="0" fontId="10" fillId="4" borderId="5" xfId="0" applyFont="1" applyFill="1" applyBorder="1" applyAlignment="1" applyProtection="1">
      <alignment horizontal="center" vertical="center"/>
      <protection hidden="1"/>
    </xf>
    <xf numFmtId="171" fontId="25" fillId="0" borderId="40" xfId="0" applyNumberFormat="1" applyFont="1" applyBorder="1" applyAlignment="1" applyProtection="1">
      <alignment horizontal="left" vertical="center"/>
      <protection locked="0"/>
    </xf>
    <xf numFmtId="0" fontId="10" fillId="13" borderId="0" xfId="0" applyFont="1" applyFill="1" applyAlignment="1">
      <alignment horizontal="left" vertical="top"/>
    </xf>
    <xf numFmtId="0" fontId="10" fillId="13" borderId="0" xfId="0" applyFont="1" applyFill="1" applyAlignment="1">
      <alignment horizontal="left" vertical="top" wrapText="1"/>
    </xf>
    <xf numFmtId="0" fontId="16" fillId="4" borderId="35" xfId="0" applyFont="1" applyFill="1" applyBorder="1" applyProtection="1">
      <protection hidden="1"/>
    </xf>
    <xf numFmtId="0" fontId="41" fillId="0" borderId="0" xfId="0" applyFont="1" applyAlignment="1">
      <alignment vertical="center"/>
    </xf>
    <xf numFmtId="0" fontId="20" fillId="4" borderId="53" xfId="0" applyFont="1" applyFill="1" applyBorder="1" applyAlignment="1" applyProtection="1">
      <alignment horizontal="center" vertical="center" wrapText="1"/>
      <protection hidden="1"/>
    </xf>
    <xf numFmtId="2" fontId="32" fillId="0" borderId="83" xfId="0" applyNumberFormat="1" applyFont="1" applyBorder="1" applyAlignment="1">
      <alignment horizontal="left" vertical="center"/>
    </xf>
    <xf numFmtId="2" fontId="2" fillId="0" borderId="98" xfId="0" applyNumberFormat="1" applyFont="1" applyBorder="1" applyAlignment="1" applyProtection="1">
      <alignment horizontal="left" vertical="center"/>
      <protection locked="0"/>
    </xf>
    <xf numFmtId="2" fontId="2" fillId="0" borderId="99" xfId="0" applyNumberFormat="1" applyFont="1" applyBorder="1" applyAlignment="1" applyProtection="1">
      <alignment horizontal="left" vertical="center"/>
      <protection locked="0"/>
    </xf>
    <xf numFmtId="2" fontId="2" fillId="0" borderId="100" xfId="0" applyNumberFormat="1" applyFont="1" applyBorder="1" applyAlignment="1" applyProtection="1">
      <alignment horizontal="left" vertical="center"/>
      <protection locked="0"/>
    </xf>
    <xf numFmtId="165" fontId="32" fillId="0" borderId="87" xfId="0" applyNumberFormat="1" applyFont="1" applyBorder="1" applyAlignment="1">
      <alignment horizontal="left" vertical="center"/>
    </xf>
    <xf numFmtId="165" fontId="32" fillId="0" borderId="88" xfId="0" applyNumberFormat="1" applyFont="1" applyBorder="1" applyAlignment="1">
      <alignment horizontal="left" vertical="center"/>
    </xf>
    <xf numFmtId="14" fontId="32" fillId="0" borderId="85" xfId="0" applyNumberFormat="1" applyFont="1" applyBorder="1" applyAlignment="1">
      <alignment horizontal="left" vertical="center"/>
    </xf>
    <xf numFmtId="165" fontId="2" fillId="0" borderId="25" xfId="0" applyNumberFormat="1" applyFont="1" applyBorder="1" applyAlignment="1" applyProtection="1">
      <alignment horizontal="left" vertical="center"/>
      <protection locked="0"/>
    </xf>
    <xf numFmtId="165" fontId="2" fillId="0" borderId="41" xfId="0" applyNumberFormat="1" applyFont="1" applyBorder="1" applyAlignment="1" applyProtection="1">
      <alignment horizontal="left" vertical="center"/>
      <protection locked="0"/>
    </xf>
    <xf numFmtId="14" fontId="2" fillId="0" borderId="41" xfId="0" applyNumberFormat="1" applyFont="1" applyBorder="1" applyAlignment="1" applyProtection="1">
      <alignment horizontal="left" vertical="center"/>
      <protection locked="0"/>
    </xf>
    <xf numFmtId="165" fontId="2" fillId="0" borderId="48" xfId="0" applyNumberFormat="1" applyFont="1" applyBorder="1" applyAlignment="1" applyProtection="1">
      <alignment horizontal="left" vertical="center"/>
      <protection locked="0"/>
    </xf>
    <xf numFmtId="165" fontId="2" fillId="0" borderId="42" xfId="0" applyNumberFormat="1" applyFont="1" applyBorder="1" applyAlignment="1" applyProtection="1">
      <alignment horizontal="left" vertical="center"/>
      <protection locked="0"/>
    </xf>
    <xf numFmtId="14" fontId="2" fillId="0" borderId="42" xfId="0" applyNumberFormat="1" applyFont="1" applyBorder="1" applyAlignment="1" applyProtection="1">
      <alignment horizontal="left" vertical="center"/>
      <protection locked="0"/>
    </xf>
    <xf numFmtId="165" fontId="2" fillId="0" borderId="45" xfId="0" applyNumberFormat="1" applyFont="1" applyBorder="1" applyAlignment="1" applyProtection="1">
      <alignment horizontal="left" vertical="center"/>
      <protection locked="0"/>
    </xf>
    <xf numFmtId="165" fontId="2" fillId="0" borderId="46" xfId="0" applyNumberFormat="1" applyFont="1" applyBorder="1" applyAlignment="1" applyProtection="1">
      <alignment horizontal="left" vertical="center"/>
      <protection locked="0"/>
    </xf>
    <xf numFmtId="14" fontId="2" fillId="0" borderId="46" xfId="0" applyNumberFormat="1" applyFont="1" applyBorder="1" applyAlignment="1" applyProtection="1">
      <alignment horizontal="left" vertical="center"/>
      <protection locked="0"/>
    </xf>
    <xf numFmtId="2" fontId="2" fillId="0" borderId="101" xfId="0" applyNumberFormat="1" applyFont="1" applyBorder="1" applyAlignment="1" applyProtection="1">
      <alignment horizontal="left" vertical="center"/>
      <protection locked="0"/>
    </xf>
    <xf numFmtId="170" fontId="2" fillId="2" borderId="79" xfId="0" applyNumberFormat="1" applyFont="1" applyFill="1" applyBorder="1" applyAlignment="1" applyProtection="1">
      <alignment horizontal="left"/>
      <protection hidden="1"/>
    </xf>
    <xf numFmtId="170" fontId="2" fillId="2" borderId="56" xfId="0" applyNumberFormat="1" applyFont="1" applyFill="1" applyBorder="1" applyAlignment="1" applyProtection="1">
      <alignment horizontal="left" wrapText="1"/>
      <protection hidden="1"/>
    </xf>
    <xf numFmtId="14" fontId="32" fillId="4" borderId="105" xfId="0" applyNumberFormat="1" applyFont="1" applyFill="1" applyBorder="1" applyAlignment="1">
      <alignment horizontal="left" vertical="center"/>
    </xf>
    <xf numFmtId="14" fontId="2" fillId="0" borderId="101" xfId="0" applyNumberFormat="1" applyFont="1" applyBorder="1" applyAlignment="1" applyProtection="1">
      <alignment horizontal="left" vertical="center"/>
      <protection locked="0"/>
    </xf>
    <xf numFmtId="0" fontId="10" fillId="8" borderId="0" xfId="0" applyFont="1" applyFill="1" applyAlignment="1">
      <alignment horizontal="left"/>
    </xf>
    <xf numFmtId="0" fontId="10" fillId="0" borderId="0" xfId="0" applyFont="1" applyAlignment="1">
      <alignment horizontal="left"/>
    </xf>
    <xf numFmtId="0" fontId="31" fillId="0" borderId="0" xfId="0" applyFont="1" applyAlignment="1" applyProtection="1">
      <alignment vertical="center"/>
      <protection locked="0" hidden="1"/>
    </xf>
    <xf numFmtId="0" fontId="23" fillId="0" borderId="0" xfId="0" applyFont="1" applyAlignment="1">
      <alignment horizontal="center" vertical="top" wrapText="1"/>
    </xf>
    <xf numFmtId="0" fontId="23" fillId="0" borderId="0" xfId="0" applyFont="1" applyAlignment="1">
      <alignment horizontal="center" vertical="top"/>
    </xf>
    <xf numFmtId="0" fontId="10" fillId="0" borderId="0" xfId="0" applyFont="1" applyAlignment="1">
      <alignment horizontal="left" vertical="top" wrapText="1"/>
    </xf>
    <xf numFmtId="0" fontId="10" fillId="0" borderId="0" xfId="0" applyFont="1" applyAlignment="1">
      <alignment vertical="top" wrapText="1"/>
    </xf>
    <xf numFmtId="0" fontId="12" fillId="0" borderId="0" xfId="0" applyFont="1" applyAlignment="1">
      <alignment horizontal="left" vertical="top"/>
    </xf>
    <xf numFmtId="0" fontId="10" fillId="0" borderId="0" xfId="0" applyFont="1" applyAlignment="1">
      <alignment horizontal="left" vertical="top"/>
    </xf>
    <xf numFmtId="0" fontId="10" fillId="0" borderId="0" xfId="0" quotePrefix="1"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horizontal="center" vertical="top" wrapText="1"/>
    </xf>
    <xf numFmtId="0" fontId="21" fillId="10" borderId="0" xfId="0" applyFont="1" applyFill="1" applyAlignment="1">
      <alignment horizontal="left" vertical="top"/>
    </xf>
    <xf numFmtId="0" fontId="10" fillId="0" borderId="0" xfId="0" quotePrefix="1" applyFont="1" applyAlignment="1">
      <alignment horizontal="left" vertical="top" wrapText="1" indent="2"/>
    </xf>
    <xf numFmtId="0" fontId="10" fillId="0" borderId="0" xfId="0" applyFont="1" applyAlignment="1">
      <alignment horizontal="left" vertical="top" wrapText="1" indent="2"/>
    </xf>
    <xf numFmtId="0" fontId="12" fillId="0" borderId="0" xfId="0" quotePrefix="1" applyFont="1" applyAlignment="1">
      <alignment horizontal="left" vertical="top" wrapText="1"/>
    </xf>
    <xf numFmtId="0" fontId="12" fillId="0" borderId="0" xfId="0" quotePrefix="1" applyFont="1" applyAlignment="1">
      <alignment horizontal="left" wrapText="1"/>
    </xf>
    <xf numFmtId="0" fontId="12" fillId="0" borderId="0" xfId="0" applyFont="1" applyAlignment="1">
      <alignment horizontal="left" wrapText="1"/>
    </xf>
    <xf numFmtId="0" fontId="20" fillId="9" borderId="0" xfId="0" applyFont="1" applyFill="1" applyAlignment="1" applyProtection="1">
      <alignment horizontal="left" vertical="top"/>
      <protection hidden="1"/>
    </xf>
    <xf numFmtId="0" fontId="20" fillId="13" borderId="0" xfId="0" applyFont="1" applyFill="1" applyAlignment="1" applyProtection="1">
      <alignment horizontal="left" vertical="top"/>
      <protection hidden="1"/>
    </xf>
    <xf numFmtId="0" fontId="21" fillId="8" borderId="0" xfId="0" applyFont="1" applyFill="1" applyAlignment="1" applyProtection="1">
      <alignment horizontal="left" vertical="top"/>
      <protection hidden="1"/>
    </xf>
    <xf numFmtId="0" fontId="12" fillId="0" borderId="0" xfId="0" applyFont="1" applyAlignment="1">
      <alignment vertical="top" wrapText="1"/>
    </xf>
    <xf numFmtId="0" fontId="21" fillId="7" borderId="0" xfId="0" applyFont="1" applyFill="1" applyAlignment="1" applyProtection="1">
      <alignment vertical="top"/>
      <protection hidden="1"/>
    </xf>
    <xf numFmtId="0" fontId="10" fillId="0" borderId="0" xfId="0" applyFont="1" applyAlignment="1">
      <alignment vertical="top"/>
    </xf>
    <xf numFmtId="0" fontId="10" fillId="0" borderId="0" xfId="0" quotePrefix="1" applyFont="1" applyAlignment="1">
      <alignment vertical="top" wrapText="1"/>
    </xf>
    <xf numFmtId="0" fontId="12" fillId="0" borderId="0" xfId="0" applyFont="1" applyAlignment="1">
      <alignment vertical="top"/>
    </xf>
    <xf numFmtId="172" fontId="29" fillId="0" borderId="0" xfId="0" applyNumberFormat="1" applyFont="1" applyAlignment="1" applyProtection="1">
      <alignment horizontal="center" vertical="center"/>
      <protection hidden="1"/>
    </xf>
    <xf numFmtId="0" fontId="21" fillId="6" borderId="0" xfId="0" applyFont="1" applyFill="1" applyAlignment="1" applyProtection="1">
      <alignment vertical="top"/>
      <protection hidden="1"/>
    </xf>
    <xf numFmtId="0" fontId="10" fillId="0" borderId="0" xfId="0" applyFont="1" applyAlignment="1">
      <alignment horizontal="center" vertical="top"/>
    </xf>
    <xf numFmtId="0" fontId="20" fillId="11" borderId="0" xfId="0" applyFont="1" applyFill="1" applyAlignment="1" applyProtection="1">
      <alignment horizontal="left" vertical="top"/>
      <protection hidden="1"/>
    </xf>
    <xf numFmtId="0" fontId="3" fillId="0" borderId="0" xfId="0" applyFont="1" applyAlignment="1">
      <alignment horizontal="left" vertical="top"/>
    </xf>
    <xf numFmtId="0" fontId="29" fillId="0" borderId="0" xfId="0" applyFont="1" applyAlignment="1" applyProtection="1">
      <alignment horizontal="center" vertical="center"/>
      <protection hidden="1"/>
    </xf>
    <xf numFmtId="0" fontId="26" fillId="0" borderId="89" xfId="0" applyFont="1" applyBorder="1" applyAlignment="1" applyProtection="1">
      <alignment horizontal="left" vertical="top"/>
      <protection hidden="1"/>
    </xf>
    <xf numFmtId="0" fontId="26" fillId="0" borderId="82" xfId="0" applyFont="1" applyBorder="1" applyAlignment="1" applyProtection="1">
      <alignment horizontal="left" vertical="top"/>
      <protection hidden="1"/>
    </xf>
    <xf numFmtId="0" fontId="10" fillId="0" borderId="0" xfId="0" applyFont="1" applyAlignment="1" applyProtection="1">
      <alignment horizontal="left" wrapText="1"/>
      <protection hidden="1"/>
    </xf>
    <xf numFmtId="0" fontId="12" fillId="0" borderId="0" xfId="0" applyFont="1" applyAlignment="1" applyProtection="1">
      <alignment horizontal="left" wrapText="1"/>
      <protection hidden="1"/>
    </xf>
    <xf numFmtId="0" fontId="12" fillId="0" borderId="0" xfId="0" applyFont="1" applyAlignment="1" applyProtection="1">
      <alignment horizontal="left"/>
      <protection hidden="1"/>
    </xf>
    <xf numFmtId="0" fontId="2" fillId="2" borderId="67" xfId="0" applyFont="1" applyFill="1" applyBorder="1" applyAlignment="1" applyProtection="1">
      <alignment horizontal="right" wrapText="1"/>
      <protection hidden="1"/>
    </xf>
    <xf numFmtId="0" fontId="2" fillId="2" borderId="14" xfId="0" applyFont="1" applyFill="1" applyBorder="1" applyAlignment="1" applyProtection="1">
      <alignment horizontal="right" wrapText="1"/>
      <protection hidden="1"/>
    </xf>
    <xf numFmtId="0" fontId="2" fillId="4" borderId="70" xfId="0" applyFont="1" applyFill="1" applyBorder="1" applyAlignment="1" applyProtection="1">
      <alignment horizontal="left" wrapText="1"/>
      <protection hidden="1"/>
    </xf>
    <xf numFmtId="0" fontId="2" fillId="4" borderId="54" xfId="0" applyFont="1" applyFill="1" applyBorder="1" applyAlignment="1" applyProtection="1">
      <alignment horizontal="left" wrapText="1"/>
      <protection hidden="1"/>
    </xf>
    <xf numFmtId="0" fontId="2" fillId="4" borderId="71" xfId="0" applyFont="1" applyFill="1" applyBorder="1" applyAlignment="1" applyProtection="1">
      <alignment horizontal="right" wrapText="1"/>
      <protection hidden="1"/>
    </xf>
    <xf numFmtId="0" fontId="2" fillId="4" borderId="61" xfId="0" applyFont="1" applyFill="1" applyBorder="1" applyAlignment="1" applyProtection="1">
      <alignment horizontal="right" wrapText="1"/>
      <protection hidden="1"/>
    </xf>
    <xf numFmtId="0" fontId="2" fillId="4" borderId="67" xfId="0" applyFont="1" applyFill="1" applyBorder="1" applyAlignment="1" applyProtection="1">
      <alignment horizontal="left" wrapText="1"/>
      <protection hidden="1"/>
    </xf>
    <xf numFmtId="0" fontId="2" fillId="4" borderId="14" xfId="0" applyFont="1" applyFill="1" applyBorder="1" applyAlignment="1" applyProtection="1">
      <alignment horizontal="left" wrapText="1"/>
      <protection hidden="1"/>
    </xf>
    <xf numFmtId="0" fontId="2" fillId="4" borderId="59" xfId="0" applyFont="1" applyFill="1" applyBorder="1" applyAlignment="1" applyProtection="1">
      <alignment horizontal="left" vertical="center"/>
      <protection hidden="1"/>
    </xf>
    <xf numFmtId="0" fontId="2" fillId="4" borderId="43" xfId="0" applyFont="1" applyFill="1" applyBorder="1" applyAlignment="1" applyProtection="1">
      <alignment horizontal="left" vertical="center"/>
      <protection hidden="1"/>
    </xf>
    <xf numFmtId="169" fontId="2" fillId="4" borderId="72" xfId="0" applyNumberFormat="1" applyFont="1" applyFill="1" applyBorder="1" applyAlignment="1" applyProtection="1">
      <alignment horizontal="left" vertical="center"/>
      <protection hidden="1"/>
    </xf>
    <xf numFmtId="169" fontId="2" fillId="4" borderId="76" xfId="0" applyNumberFormat="1" applyFont="1" applyFill="1" applyBorder="1" applyAlignment="1" applyProtection="1">
      <alignment horizontal="left" vertical="center"/>
      <protection hidden="1"/>
    </xf>
    <xf numFmtId="0" fontId="2" fillId="2" borderId="65" xfId="0" applyFont="1" applyFill="1" applyBorder="1" applyAlignment="1" applyProtection="1">
      <alignment horizontal="right" wrapText="1"/>
      <protection hidden="1"/>
    </xf>
    <xf numFmtId="0" fontId="2" fillId="2" borderId="2" xfId="0" applyFont="1" applyFill="1" applyBorder="1" applyAlignment="1" applyProtection="1">
      <alignment horizontal="right" wrapText="1"/>
      <protection hidden="1"/>
    </xf>
    <xf numFmtId="0" fontId="2" fillId="2" borderId="60" xfId="0" applyFont="1" applyFill="1" applyBorder="1" applyAlignment="1" applyProtection="1">
      <alignment horizontal="center" wrapText="1"/>
      <protection hidden="1"/>
    </xf>
    <xf numFmtId="0" fontId="2" fillId="2" borderId="26" xfId="0" applyFont="1" applyFill="1" applyBorder="1" applyAlignment="1" applyProtection="1">
      <alignment horizontal="center" wrapText="1"/>
      <protection hidden="1"/>
    </xf>
    <xf numFmtId="49" fontId="2" fillId="2" borderId="65" xfId="0" applyNumberFormat="1" applyFont="1" applyFill="1" applyBorder="1" applyAlignment="1" applyProtection="1">
      <alignment horizontal="right" wrapText="1"/>
      <protection hidden="1"/>
    </xf>
    <xf numFmtId="49" fontId="2" fillId="2" borderId="2" xfId="0" applyNumberFormat="1" applyFont="1" applyFill="1" applyBorder="1" applyAlignment="1" applyProtection="1">
      <alignment horizontal="right" wrapText="1"/>
      <protection hidden="1"/>
    </xf>
    <xf numFmtId="0" fontId="2" fillId="4" borderId="63" xfId="0" applyFont="1" applyFill="1" applyBorder="1" applyAlignment="1" applyProtection="1">
      <alignment horizontal="center"/>
      <protection hidden="1"/>
    </xf>
    <xf numFmtId="0" fontId="2" fillId="4" borderId="64" xfId="0" applyFont="1" applyFill="1" applyBorder="1" applyAlignment="1" applyProtection="1">
      <alignment horizontal="center"/>
      <protection hidden="1"/>
    </xf>
    <xf numFmtId="0" fontId="2" fillId="2" borderId="73" xfId="0" applyFont="1" applyFill="1" applyBorder="1" applyAlignment="1" applyProtection="1">
      <alignment horizontal="right" wrapText="1"/>
      <protection hidden="1"/>
    </xf>
    <xf numFmtId="0" fontId="2" fillId="2" borderId="74" xfId="0" applyFont="1" applyFill="1" applyBorder="1" applyAlignment="1" applyProtection="1">
      <alignment horizontal="right" wrapText="1"/>
      <protection hidden="1"/>
    </xf>
    <xf numFmtId="0" fontId="2" fillId="2" borderId="71" xfId="0" applyFont="1" applyFill="1" applyBorder="1" applyAlignment="1" applyProtection="1">
      <alignment horizontal="right" wrapText="1"/>
      <protection hidden="1"/>
    </xf>
    <xf numFmtId="0" fontId="2" fillId="2" borderId="61" xfId="0" applyFont="1" applyFill="1" applyBorder="1" applyAlignment="1" applyProtection="1">
      <alignment horizontal="right" wrapText="1"/>
      <protection hidden="1"/>
    </xf>
    <xf numFmtId="0" fontId="2" fillId="2" borderId="70" xfId="0" applyFont="1" applyFill="1" applyBorder="1" applyAlignment="1" applyProtection="1">
      <alignment horizontal="right" wrapText="1"/>
      <protection hidden="1"/>
    </xf>
    <xf numFmtId="0" fontId="2" fillId="2" borderId="54" xfId="0" applyFont="1" applyFill="1" applyBorder="1" applyAlignment="1" applyProtection="1">
      <alignment horizontal="right" wrapText="1"/>
      <protection hidden="1"/>
    </xf>
    <xf numFmtId="0" fontId="2" fillId="2" borderId="78" xfId="0" applyFont="1" applyFill="1" applyBorder="1" applyAlignment="1" applyProtection="1">
      <alignment horizontal="left"/>
      <protection hidden="1"/>
    </xf>
    <xf numFmtId="0" fontId="2" fillId="2" borderId="55" xfId="0" applyFont="1" applyFill="1" applyBorder="1" applyAlignment="1" applyProtection="1">
      <alignment horizontal="left"/>
      <protection hidden="1"/>
    </xf>
    <xf numFmtId="0" fontId="2" fillId="2" borderId="92" xfId="0" applyFont="1" applyFill="1" applyBorder="1" applyAlignment="1" applyProtection="1">
      <alignment horizontal="left" wrapText="1"/>
      <protection hidden="1"/>
    </xf>
    <xf numFmtId="0" fontId="2" fillId="2" borderId="62" xfId="0" applyFont="1" applyFill="1" applyBorder="1" applyAlignment="1" applyProtection="1">
      <alignment horizontal="left"/>
      <protection hidden="1"/>
    </xf>
    <xf numFmtId="0" fontId="2" fillId="2" borderId="70" xfId="0" applyFont="1" applyFill="1" applyBorder="1" applyAlignment="1" applyProtection="1">
      <alignment horizontal="left"/>
      <protection hidden="1"/>
    </xf>
    <xf numFmtId="0" fontId="2" fillId="2" borderId="54" xfId="0" applyFont="1" applyFill="1" applyBorder="1" applyAlignment="1" applyProtection="1">
      <alignment horizontal="left"/>
      <protection hidden="1"/>
    </xf>
    <xf numFmtId="0" fontId="2" fillId="2" borderId="79" xfId="0" applyFont="1" applyFill="1" applyBorder="1" applyAlignment="1" applyProtection="1">
      <alignment horizontal="left" wrapText="1"/>
      <protection hidden="1"/>
    </xf>
    <xf numFmtId="0" fontId="2" fillId="2" borderId="56" xfId="0" applyFont="1" applyFill="1" applyBorder="1" applyAlignment="1" applyProtection="1">
      <alignment horizontal="left" wrapText="1"/>
      <protection hidden="1"/>
    </xf>
    <xf numFmtId="0" fontId="2" fillId="0" borderId="46"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2" fillId="0" borderId="104" xfId="0" applyFont="1" applyBorder="1" applyAlignment="1" applyProtection="1">
      <alignment horizontal="left" vertical="center"/>
      <protection locked="0"/>
    </xf>
    <xf numFmtId="165" fontId="32" fillId="4" borderId="88" xfId="0" applyNumberFormat="1" applyFont="1" applyFill="1" applyBorder="1" applyAlignment="1">
      <alignment horizontal="left" vertical="center"/>
    </xf>
    <xf numFmtId="165" fontId="32" fillId="4" borderId="103" xfId="0" applyNumberFormat="1" applyFont="1" applyFill="1" applyBorder="1" applyAlignment="1">
      <alignment horizontal="left" vertical="center"/>
    </xf>
    <xf numFmtId="0" fontId="8" fillId="4" borderId="22" xfId="0" applyFont="1" applyFill="1" applyBorder="1" applyAlignment="1" applyProtection="1">
      <alignment horizontal="right"/>
      <protection hidden="1"/>
    </xf>
    <xf numFmtId="0" fontId="8" fillId="4" borderId="23" xfId="0" applyFont="1" applyFill="1" applyBorder="1" applyAlignment="1" applyProtection="1">
      <alignment horizontal="right"/>
      <protection hidden="1"/>
    </xf>
    <xf numFmtId="0" fontId="8" fillId="4" borderId="24" xfId="0" applyFont="1" applyFill="1" applyBorder="1" applyAlignment="1" applyProtection="1">
      <alignment horizontal="right"/>
      <protection hidden="1"/>
    </xf>
    <xf numFmtId="0" fontId="2" fillId="4" borderId="59" xfId="0" applyFont="1" applyFill="1" applyBorder="1" applyAlignment="1" applyProtection="1">
      <alignment horizontal="left"/>
      <protection hidden="1"/>
    </xf>
    <xf numFmtId="0" fontId="2" fillId="4" borderId="43" xfId="0" applyFont="1" applyFill="1" applyBorder="1" applyAlignment="1" applyProtection="1">
      <alignment horizontal="left"/>
      <protection hidden="1"/>
    </xf>
    <xf numFmtId="169" fontId="2" fillId="4" borderId="72" xfId="0" applyNumberFormat="1" applyFont="1" applyFill="1" applyBorder="1" applyAlignment="1" applyProtection="1">
      <alignment horizontal="left"/>
      <protection hidden="1"/>
    </xf>
    <xf numFmtId="169" fontId="2" fillId="4" borderId="76" xfId="0" applyNumberFormat="1" applyFont="1" applyFill="1" applyBorder="1" applyAlignment="1" applyProtection="1">
      <alignment horizontal="left"/>
      <protection hidden="1"/>
    </xf>
    <xf numFmtId="0" fontId="2" fillId="4" borderId="60" xfId="0" applyFont="1" applyFill="1" applyBorder="1" applyAlignment="1" applyProtection="1">
      <alignment horizontal="center" wrapText="1"/>
      <protection hidden="1"/>
    </xf>
    <xf numFmtId="0" fontId="2" fillId="4" borderId="64" xfId="0" applyFont="1" applyFill="1" applyBorder="1" applyAlignment="1" applyProtection="1">
      <alignment horizontal="center" wrapText="1"/>
      <protection hidden="1"/>
    </xf>
    <xf numFmtId="2" fontId="2" fillId="2" borderId="65" xfId="0" applyNumberFormat="1" applyFont="1" applyFill="1" applyBorder="1" applyAlignment="1" applyProtection="1">
      <alignment horizontal="right" wrapText="1"/>
      <protection hidden="1"/>
    </xf>
    <xf numFmtId="2" fontId="2" fillId="2" borderId="2" xfId="0" applyNumberFormat="1" applyFont="1" applyFill="1" applyBorder="1" applyAlignment="1" applyProtection="1">
      <alignment horizontal="right"/>
      <protection hidden="1"/>
    </xf>
    <xf numFmtId="165" fontId="2" fillId="4" borderId="65" xfId="0" applyNumberFormat="1" applyFont="1" applyFill="1" applyBorder="1" applyAlignment="1" applyProtection="1">
      <alignment horizontal="right" wrapText="1"/>
      <protection hidden="1"/>
    </xf>
    <xf numFmtId="165" fontId="2" fillId="4" borderId="2" xfId="0" applyNumberFormat="1" applyFont="1" applyFill="1" applyBorder="1" applyAlignment="1" applyProtection="1">
      <alignment horizontal="right" wrapText="1"/>
      <protection hidden="1"/>
    </xf>
    <xf numFmtId="165" fontId="2" fillId="2" borderId="67" xfId="0" applyNumberFormat="1" applyFont="1" applyFill="1" applyBorder="1" applyAlignment="1" applyProtection="1">
      <alignment horizontal="right" wrapText="1"/>
      <protection hidden="1"/>
    </xf>
    <xf numFmtId="165" fontId="2" fillId="2" borderId="14" xfId="0" applyNumberFormat="1" applyFont="1" applyFill="1" applyBorder="1" applyAlignment="1" applyProtection="1">
      <alignment horizontal="right" wrapText="1"/>
      <protection hidden="1"/>
    </xf>
    <xf numFmtId="170" fontId="2" fillId="2" borderId="92" xfId="0" applyNumberFormat="1" applyFont="1" applyFill="1" applyBorder="1" applyAlignment="1" applyProtection="1">
      <alignment horizontal="left"/>
      <protection hidden="1"/>
    </xf>
    <xf numFmtId="170" fontId="2" fillId="2" borderId="26" xfId="0" applyNumberFormat="1" applyFont="1" applyFill="1" applyBorder="1" applyAlignment="1" applyProtection="1">
      <alignment horizontal="left"/>
      <protection hidden="1"/>
    </xf>
    <xf numFmtId="170" fontId="2" fillId="2" borderId="62" xfId="0" applyNumberFormat="1" applyFont="1" applyFill="1" applyBorder="1" applyAlignment="1" applyProtection="1">
      <alignment horizontal="left"/>
      <protection hidden="1"/>
    </xf>
    <xf numFmtId="170" fontId="2" fillId="2" borderId="102" xfId="0" applyNumberFormat="1" applyFont="1" applyFill="1" applyBorder="1" applyAlignment="1" applyProtection="1">
      <alignment horizontal="left"/>
      <protection hidden="1"/>
    </xf>
    <xf numFmtId="165" fontId="2" fillId="2" borderId="65" xfId="0" applyNumberFormat="1" applyFont="1" applyFill="1" applyBorder="1" applyAlignment="1" applyProtection="1">
      <alignment horizontal="right" wrapText="1"/>
      <protection hidden="1"/>
    </xf>
    <xf numFmtId="165" fontId="2" fillId="2" borderId="2" xfId="0" applyNumberFormat="1" applyFont="1" applyFill="1" applyBorder="1" applyAlignment="1" applyProtection="1">
      <alignment horizontal="right" wrapText="1"/>
      <protection hidden="1"/>
    </xf>
    <xf numFmtId="2" fontId="2" fillId="2" borderId="67" xfId="0" applyNumberFormat="1" applyFont="1" applyFill="1" applyBorder="1" applyAlignment="1" applyProtection="1">
      <alignment horizontal="right" wrapText="1"/>
      <protection hidden="1"/>
    </xf>
    <xf numFmtId="2" fontId="2" fillId="2" borderId="14" xfId="0" applyNumberFormat="1" applyFont="1" applyFill="1" applyBorder="1" applyAlignment="1" applyProtection="1">
      <alignment horizontal="right" wrapText="1"/>
      <protection hidden="1"/>
    </xf>
    <xf numFmtId="0" fontId="2" fillId="2" borderId="68" xfId="0" applyFont="1" applyFill="1" applyBorder="1" applyAlignment="1" applyProtection="1">
      <alignment horizontal="right" wrapText="1"/>
      <protection hidden="1"/>
    </xf>
    <xf numFmtId="0" fontId="2" fillId="2" borderId="13" xfId="0" applyFont="1" applyFill="1" applyBorder="1" applyAlignment="1" applyProtection="1">
      <alignment horizontal="right" wrapText="1"/>
      <protection hidden="1"/>
    </xf>
    <xf numFmtId="2" fontId="2" fillId="2" borderId="68" xfId="0" applyNumberFormat="1" applyFont="1" applyFill="1" applyBorder="1" applyAlignment="1" applyProtection="1">
      <alignment horizontal="right" wrapText="1"/>
      <protection hidden="1"/>
    </xf>
    <xf numFmtId="2" fontId="2" fillId="2" borderId="13" xfId="0" applyNumberFormat="1" applyFont="1" applyFill="1" applyBorder="1" applyAlignment="1" applyProtection="1">
      <alignment horizontal="right" wrapText="1"/>
      <protection hidden="1"/>
    </xf>
    <xf numFmtId="2" fontId="2" fillId="2" borderId="2" xfId="0" applyNumberFormat="1" applyFont="1" applyFill="1" applyBorder="1" applyAlignment="1" applyProtection="1">
      <alignment horizontal="right" wrapText="1"/>
      <protection hidden="1"/>
    </xf>
    <xf numFmtId="1" fontId="2" fillId="4" borderId="63" xfId="0" applyNumberFormat="1" applyFont="1" applyFill="1" applyBorder="1" applyAlignment="1" applyProtection="1">
      <alignment horizontal="center"/>
      <protection hidden="1"/>
    </xf>
    <xf numFmtId="1" fontId="2" fillId="4" borderId="26" xfId="0" applyNumberFormat="1" applyFont="1" applyFill="1" applyBorder="1" applyAlignment="1" applyProtection="1">
      <alignment horizontal="center"/>
      <protection hidden="1"/>
    </xf>
    <xf numFmtId="1" fontId="2" fillId="4" borderId="64" xfId="0" applyNumberFormat="1" applyFont="1" applyFill="1" applyBorder="1" applyAlignment="1" applyProtection="1">
      <alignment horizontal="center"/>
      <protection hidden="1"/>
    </xf>
    <xf numFmtId="0" fontId="2" fillId="4" borderId="65" xfId="0" applyFont="1" applyFill="1" applyBorder="1" applyAlignment="1" applyProtection="1">
      <alignment horizontal="right" wrapText="1"/>
      <protection hidden="1"/>
    </xf>
    <xf numFmtId="0" fontId="2" fillId="4" borderId="2" xfId="0" applyFont="1" applyFill="1" applyBorder="1" applyAlignment="1" applyProtection="1">
      <alignment horizontal="right" wrapText="1"/>
      <protection hidden="1"/>
    </xf>
    <xf numFmtId="0" fontId="2" fillId="4" borderId="67" xfId="0" applyFont="1" applyFill="1" applyBorder="1" applyAlignment="1" applyProtection="1">
      <alignment horizontal="right" wrapText="1"/>
      <protection hidden="1"/>
    </xf>
    <xf numFmtId="0" fontId="2" fillId="4" borderId="14" xfId="0" applyFont="1" applyFill="1" applyBorder="1" applyAlignment="1" applyProtection="1">
      <alignment horizontal="right" wrapText="1"/>
      <protection hidden="1"/>
    </xf>
    <xf numFmtId="0" fontId="2" fillId="2" borderId="63" xfId="0" applyFont="1" applyFill="1" applyBorder="1" applyAlignment="1" applyProtection="1">
      <alignment horizontal="center" wrapText="1"/>
      <protection hidden="1"/>
    </xf>
    <xf numFmtId="0" fontId="2" fillId="2" borderId="64" xfId="0" applyFont="1" applyFill="1" applyBorder="1" applyAlignment="1" applyProtection="1">
      <alignment horizontal="center" wrapText="1"/>
      <protection hidden="1"/>
    </xf>
    <xf numFmtId="0" fontId="2" fillId="4" borderId="68" xfId="0" applyFont="1" applyFill="1" applyBorder="1" applyAlignment="1" applyProtection="1">
      <alignment horizontal="right" wrapText="1"/>
      <protection hidden="1"/>
    </xf>
    <xf numFmtId="0" fontId="2" fillId="4" borderId="13" xfId="0" applyFont="1" applyFill="1" applyBorder="1" applyAlignment="1" applyProtection="1">
      <alignment horizontal="right" wrapText="1"/>
      <protection hidden="1"/>
    </xf>
  </cellXfs>
  <cellStyles count="10">
    <cellStyle name="Komma 2" xfId="5" xr:uid="{7429B521-99D7-43C3-A9F4-1427E12112F3}"/>
    <cellStyle name="Komma 2 2" xfId="9" xr:uid="{A0FCFF3F-7B62-4417-A1E4-4BE09CCF606C}"/>
    <cellStyle name="Link" xfId="3" builtinId="8"/>
    <cellStyle name="Prozent" xfId="1" builtinId="5"/>
    <cellStyle name="Standard" xfId="0" builtinId="0"/>
    <cellStyle name="Standard 2" xfId="6" xr:uid="{D4758654-5250-4FE5-B597-4A33996E5C44}"/>
    <cellStyle name="Standard 3" xfId="7" xr:uid="{CA1B684A-086A-493D-B9E6-C59E6E16F34A}"/>
    <cellStyle name="Standard 4" xfId="8" xr:uid="{0BB89154-3EDE-4F88-B1B1-98696B4D7C05}"/>
    <cellStyle name="Standard 5" xfId="4" xr:uid="{136A99E0-F548-4A93-8339-8CE09E208C38}"/>
    <cellStyle name="Standard 8" xfId="2" xr:uid="{00000000-0005-0000-0000-000003000000}"/>
  </cellStyles>
  <dxfs count="60">
    <dxf>
      <font>
        <b/>
        <i val="0"/>
        <condense val="0"/>
        <extend val="0"/>
        <color indexed="45"/>
      </font>
    </dxf>
    <dxf>
      <font>
        <color rgb="FFFF0000"/>
      </font>
      <fill>
        <patternFill patternType="solid">
          <bgColor indexed="43"/>
        </patternFill>
      </fill>
    </dxf>
    <dxf>
      <fill>
        <patternFill>
          <bgColor rgb="FFFF0000"/>
        </patternFill>
      </fill>
    </dxf>
    <dxf>
      <fill>
        <patternFill>
          <bgColor rgb="FFFF0000"/>
        </patternFill>
      </fill>
    </dxf>
    <dxf>
      <numFmt numFmtId="171" formatCode="\7\5\6\.0000\.0000\.00"/>
    </dxf>
    <dxf>
      <numFmt numFmtId="170" formatCode="000\.0000\.0000\.00"/>
    </dxf>
    <dxf>
      <fill>
        <patternFill>
          <bgColor rgb="FFFF0000"/>
        </patternFill>
      </fill>
    </dxf>
    <dxf>
      <fill>
        <patternFill>
          <bgColor rgb="FFCCFFCC"/>
        </patternFill>
      </fill>
    </dxf>
    <dxf>
      <fill>
        <patternFill>
          <bgColor rgb="FFFF0000"/>
        </patternFill>
      </fill>
    </dxf>
    <dxf>
      <fill>
        <patternFill>
          <bgColor rgb="FFCCFFCC"/>
        </patternFill>
      </fill>
    </dxf>
    <dxf>
      <fill>
        <patternFill>
          <bgColor rgb="FFCCFFCC"/>
        </patternFill>
      </fill>
    </dxf>
    <dxf>
      <numFmt numFmtId="171" formatCode="\7\5\6\.0000\.0000\.00"/>
    </dxf>
    <dxf>
      <fill>
        <patternFill>
          <bgColor rgb="FFCCFFCC"/>
        </patternFill>
      </fill>
    </dxf>
    <dxf>
      <numFmt numFmtId="170" formatCode="000\.0000\.0000\.00"/>
    </dxf>
    <dxf>
      <numFmt numFmtId="171" formatCode="\7\5\6\.0000\.0000\.00"/>
    </dxf>
    <dxf>
      <fill>
        <patternFill>
          <bgColor rgb="FFFF0000"/>
        </patternFill>
      </fill>
    </dxf>
    <dxf>
      <fill>
        <patternFill>
          <bgColor rgb="FFCCFFCC"/>
        </patternFill>
      </fill>
    </dxf>
    <dxf>
      <fill>
        <patternFill>
          <bgColor rgb="FFFF0000"/>
        </patternFill>
      </fill>
    </dxf>
    <dxf>
      <fill>
        <patternFill>
          <bgColor rgb="FFCCFFCC"/>
        </patternFill>
      </fill>
    </dxf>
    <dxf>
      <numFmt numFmtId="171" formatCode="\7\5\6\.0000\.0000\.00"/>
    </dxf>
    <dxf>
      <numFmt numFmtId="170" formatCode="000\.0000\.0000\.00"/>
    </dxf>
    <dxf>
      <fill>
        <patternFill>
          <bgColor rgb="FFCCFFCC"/>
        </patternFill>
      </fill>
    </dxf>
    <dxf>
      <fill>
        <patternFill>
          <bgColor rgb="FFFF0000"/>
        </patternFill>
      </fill>
    </dxf>
    <dxf>
      <fill>
        <patternFill>
          <bgColor rgb="FFCCFFCC"/>
        </patternFill>
      </fill>
    </dxf>
    <dxf>
      <fill>
        <patternFill>
          <bgColor indexed="10"/>
        </patternFill>
      </fill>
    </dxf>
    <dxf>
      <fill>
        <patternFill>
          <bgColor rgb="FFCCFFCC"/>
        </patternFill>
      </fill>
    </dxf>
    <dxf>
      <fill>
        <patternFill>
          <bgColor rgb="FFFF0000"/>
        </patternFill>
      </fill>
    </dxf>
    <dxf>
      <fill>
        <patternFill>
          <bgColor rgb="FFCCFFCC"/>
        </patternFill>
      </fill>
    </dxf>
    <dxf>
      <fill>
        <patternFill>
          <bgColor rgb="FFCCFFFF"/>
        </patternFill>
      </fill>
    </dxf>
    <dxf>
      <fill>
        <patternFill patternType="solid">
          <bgColor rgb="FFCCFFFF"/>
        </patternFill>
      </fill>
    </dxf>
    <dxf>
      <numFmt numFmtId="171" formatCode="\7\5\6\.0000\.0000\.00"/>
    </dxf>
    <dxf>
      <numFmt numFmtId="170" formatCode="000\.0000\.0000\.00"/>
    </dxf>
    <dxf>
      <fill>
        <patternFill>
          <bgColor rgb="FFCCFFFF"/>
        </patternFill>
      </fill>
    </dxf>
    <dxf>
      <fill>
        <patternFill>
          <bgColor rgb="FFCCFFCC"/>
        </patternFill>
      </fill>
    </dxf>
    <dxf>
      <fill>
        <patternFill>
          <bgColor rgb="FFCCFFCC"/>
        </patternFill>
      </fill>
    </dxf>
    <dxf>
      <fill>
        <patternFill patternType="none">
          <bgColor auto="1"/>
        </patternFill>
      </fill>
    </dxf>
    <dxf>
      <fill>
        <patternFill>
          <bgColor rgb="FFCCFFCC"/>
        </patternFill>
      </fill>
    </dxf>
    <dxf>
      <fill>
        <patternFill>
          <bgColor rgb="FFCCFFCC"/>
        </patternFill>
      </fill>
    </dxf>
    <dxf>
      <fill>
        <patternFill>
          <bgColor rgb="FFCCFFCC"/>
        </patternFill>
      </fill>
    </dxf>
    <dxf>
      <fill>
        <patternFill patternType="none">
          <bgColor auto="1"/>
        </patternFill>
      </fill>
    </dxf>
    <dxf>
      <fill>
        <patternFill>
          <bgColor rgb="FFCCFFCC"/>
        </patternFill>
      </fill>
    </dxf>
    <dxf>
      <fill>
        <patternFill>
          <bgColor rgb="FFCCFFCC"/>
        </patternFill>
      </fill>
    </dxf>
    <dxf>
      <fill>
        <patternFill patternType="none">
          <bgColor auto="1"/>
        </patternFill>
      </fill>
    </dxf>
    <dxf>
      <fill>
        <patternFill>
          <bgColor rgb="FFCCFFCC"/>
        </patternFill>
      </fill>
    </dxf>
    <dxf>
      <fill>
        <patternFill patternType="none">
          <bgColor auto="1"/>
        </patternFill>
      </fill>
    </dxf>
    <dxf>
      <fill>
        <patternFill>
          <bgColor rgb="FFCCFFCC"/>
        </patternFill>
      </fill>
    </dxf>
    <dxf>
      <fill>
        <patternFill patternType="none">
          <bgColor auto="1"/>
        </patternFill>
      </fill>
    </dxf>
    <dxf>
      <fill>
        <patternFill patternType="none">
          <bgColor auto="1"/>
        </patternFill>
      </fill>
    </dxf>
    <dxf>
      <fill>
        <patternFill>
          <bgColor rgb="FFCCFFCC"/>
        </patternFill>
      </fill>
    </dxf>
    <dxf>
      <numFmt numFmtId="170" formatCode="000\.0000\.0000\.00"/>
    </dxf>
    <dxf>
      <numFmt numFmtId="171" formatCode="\7\5\6\.0000\.0000\.00"/>
    </dxf>
    <dxf>
      <numFmt numFmtId="170" formatCode="000\.0000\.0000\.00"/>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0000"/>
        </patternFill>
      </fill>
    </dxf>
    <dxf>
      <fill>
        <patternFill>
          <bgColor rgb="FFCCFFCC"/>
        </patternFill>
      </fill>
    </dxf>
    <dxf>
      <fill>
        <patternFill>
          <bgColor indexed="10"/>
        </patternFill>
      </fill>
    </dxf>
    <dxf>
      <fill>
        <patternFill>
          <bgColor rgb="FFCCFFCC"/>
        </patternFill>
      </fill>
    </dxf>
  </dxfs>
  <tableStyles count="0" defaultTableStyle="TableStyleMedium2" defaultPivotStyle="PivotStyleLight16"/>
  <colors>
    <mruColors>
      <color rgb="FFFFFF99"/>
      <color rgb="FFCCFFFF"/>
      <color rgb="FF66FFFF"/>
      <color rgb="FFFFFFCC"/>
      <color rgb="FFCCFFCC"/>
      <color rgb="FFD8D8D8"/>
      <color rgb="FFFFCCCC"/>
      <color rgb="FFEF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363335</xdr:colOff>
      <xdr:row>0</xdr:row>
      <xdr:rowOff>874800</xdr:rowOff>
    </xdr:to>
    <xdr:pic>
      <xdr:nvPicPr>
        <xdr:cNvPr id="3" name="Grafik 2">
          <a:extLst>
            <a:ext uri="{FF2B5EF4-FFF2-40B4-BE49-F238E27FC236}">
              <a16:creationId xmlns:a16="http://schemas.microsoft.com/office/drawing/2014/main" id="{F74C32F8-15AE-4CE3-8600-E6E676BC02E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67600" cy="874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900000</xdr:colOff>
      <xdr:row>2</xdr:row>
      <xdr:rowOff>478848</xdr:rowOff>
    </xdr:to>
    <xdr:pic>
      <xdr:nvPicPr>
        <xdr:cNvPr id="4" name="Grafik 3">
          <a:extLst>
            <a:ext uri="{FF2B5EF4-FFF2-40B4-BE49-F238E27FC236}">
              <a16:creationId xmlns:a16="http://schemas.microsoft.com/office/drawing/2014/main" id="{E9FF5862-417E-4161-8F49-C9581AB772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00000" cy="9038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900000</xdr:colOff>
      <xdr:row>4</xdr:row>
      <xdr:rowOff>50258</xdr:rowOff>
    </xdr:to>
    <xdr:pic>
      <xdr:nvPicPr>
        <xdr:cNvPr id="4" name="Grafik 3">
          <a:extLst>
            <a:ext uri="{FF2B5EF4-FFF2-40B4-BE49-F238E27FC236}">
              <a16:creationId xmlns:a16="http://schemas.microsoft.com/office/drawing/2014/main" id="{152AA210-18FC-496D-AFAB-88B05E104E4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00000" cy="90190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1018800</xdr:colOff>
      <xdr:row>2</xdr:row>
      <xdr:rowOff>592976</xdr:rowOff>
    </xdr:to>
    <xdr:pic>
      <xdr:nvPicPr>
        <xdr:cNvPr id="5" name="Grafik 4">
          <a:extLst>
            <a:ext uri="{FF2B5EF4-FFF2-40B4-BE49-F238E27FC236}">
              <a16:creationId xmlns:a16="http://schemas.microsoft.com/office/drawing/2014/main" id="{8B85EC4D-5E53-44F4-8909-6544542940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8800" cy="10188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1018800</xdr:colOff>
      <xdr:row>2</xdr:row>
      <xdr:rowOff>589166</xdr:rowOff>
    </xdr:to>
    <xdr:pic>
      <xdr:nvPicPr>
        <xdr:cNvPr id="4" name="Grafik 3">
          <a:extLst>
            <a:ext uri="{FF2B5EF4-FFF2-40B4-BE49-F238E27FC236}">
              <a16:creationId xmlns:a16="http://schemas.microsoft.com/office/drawing/2014/main" id="{F050436C-85C3-4314-88B9-F722BFD4624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8800" cy="101499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C$\_________ASAL_SP\ASALfutur_Planung_Detailspezifikation_2020_07_und_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tavardians.sharepoint.com/sites/I_2019_SECO-ASALfutur/Shared%20Documents/General/Work%20Track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nahme 2020-07 und 08"/>
      <sheetName val="Graphics"/>
      <sheetName val="RICEFW SST"/>
      <sheetName val="RICEFW ZE"/>
      <sheetName val="Parameter &amp; Prozesse"/>
    </sheetNames>
    <sheetDataSet>
      <sheetData sheetId="0"/>
      <sheetData sheetId="1" refreshError="1"/>
      <sheetData sheetId="2" refreshError="1"/>
      <sheetData sheetId="3" refreshError="1"/>
      <sheetData sheetId="4">
        <row r="3">
          <cell r="A3">
            <v>0</v>
          </cell>
        </row>
        <row r="4">
          <cell r="A4">
            <v>0.1</v>
          </cell>
        </row>
        <row r="5">
          <cell r="A5">
            <v>0.15</v>
          </cell>
        </row>
        <row r="6">
          <cell r="A6">
            <v>0.4</v>
          </cell>
        </row>
        <row r="7">
          <cell r="A7">
            <v>0.45</v>
          </cell>
        </row>
        <row r="8">
          <cell r="A8">
            <v>0.6</v>
          </cell>
        </row>
        <row r="9">
          <cell r="A9">
            <v>0.65</v>
          </cell>
        </row>
        <row r="10">
          <cell r="A10">
            <v>0.9</v>
          </cell>
        </row>
        <row r="11">
          <cell r="A11">
            <v>0.95</v>
          </cell>
        </row>
        <row r="12">
          <cell r="A12" t="str">
            <v>95% QSN</v>
          </cell>
        </row>
        <row r="13">
          <cell r="A13" t="str">
            <v>100% QSS</v>
          </cell>
        </row>
        <row r="14">
          <cell r="A14" t="str">
            <v>100% ABN</v>
          </cell>
        </row>
        <row r="18">
          <cell r="A18" t="str">
            <v>Offen</v>
          </cell>
        </row>
        <row r="19">
          <cell r="A19" t="str">
            <v>In Arbeit</v>
          </cell>
        </row>
        <row r="20">
          <cell r="A20" t="str">
            <v>EG erreicht</v>
          </cell>
        </row>
        <row r="21">
          <cell r="A21" t="str">
            <v>In QS NOVO</v>
          </cell>
        </row>
        <row r="22">
          <cell r="A22" t="str">
            <v>Geliefert</v>
          </cell>
        </row>
        <row r="23">
          <cell r="A23" t="str">
            <v>In Einarbeitung</v>
          </cell>
        </row>
        <row r="24">
          <cell r="A24" t="str">
            <v>In Abstimmung</v>
          </cell>
        </row>
        <row r="25">
          <cell r="A25" t="str">
            <v>Abgestimmt</v>
          </cell>
        </row>
        <row r="26">
          <cell r="A26" t="str">
            <v>In Abnahme</v>
          </cell>
        </row>
        <row r="27">
          <cell r="A27" t="str">
            <v>Abgenommen</v>
          </cell>
        </row>
        <row r="28">
          <cell r="A28" t="str">
            <v>Obsolet</v>
          </cell>
        </row>
        <row r="29">
          <cell r="A29" t="str">
            <v>Teillieferung</v>
          </cell>
        </row>
        <row r="30">
          <cell r="A30" t="str">
            <v>Verschoben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Documentation Tracker"/>
      <sheetName val="Software Tracker"/>
      <sheetName val="WP IT"/>
      <sheetName val="Removed from Object List"/>
      <sheetName val="JIRA Tracker"/>
      <sheetName val="Sheet1"/>
      <sheetName val="Historical"/>
      <sheetName val="Parame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96"/>
  <sheetViews>
    <sheetView showGridLines="0" showWhiteSpace="0" topLeftCell="A4" zoomScale="85" zoomScaleNormal="85" zoomScaleSheetLayoutView="100" workbookViewId="0">
      <selection sqref="A1:D1"/>
    </sheetView>
  </sheetViews>
  <sheetFormatPr baseColWidth="10" defaultColWidth="0" defaultRowHeight="15" zeroHeight="1" x14ac:dyDescent="0.25"/>
  <cols>
    <col min="1" max="1" width="4.7109375" style="397" customWidth="1"/>
    <col min="2" max="2" width="2.7109375" style="398" customWidth="1"/>
    <col min="3" max="3" width="11.5703125" style="397" customWidth="1"/>
    <col min="4" max="4" width="90.7109375" style="397" customWidth="1"/>
    <col min="5" max="5" width="5.7109375" style="397" customWidth="1"/>
    <col min="6" max="16383" width="0" style="397" hidden="1"/>
    <col min="16384" max="16384" width="11.5703125" style="397" hidden="1"/>
  </cols>
  <sheetData>
    <row r="1" spans="1:5" s="107" customFormat="1" ht="109.9" customHeight="1" x14ac:dyDescent="0.25">
      <c r="A1" s="515" t="s">
        <v>562</v>
      </c>
      <c r="B1" s="515"/>
      <c r="C1" s="515"/>
      <c r="D1" s="515"/>
      <c r="E1" s="399"/>
    </row>
    <row r="2" spans="1:5" s="376" customFormat="1" ht="17.100000000000001" customHeight="1" x14ac:dyDescent="0.25">
      <c r="A2" s="377"/>
      <c r="B2" s="518" t="s">
        <v>0</v>
      </c>
      <c r="C2" s="518"/>
      <c r="D2" s="518"/>
      <c r="E2" s="378"/>
    </row>
    <row r="3" spans="1:5" s="376" customFormat="1" ht="13.35" customHeight="1" x14ac:dyDescent="0.25">
      <c r="A3" s="377"/>
      <c r="B3" s="379"/>
      <c r="E3" s="378"/>
    </row>
    <row r="4" spans="1:5" s="382" customFormat="1" ht="111" customHeight="1" x14ac:dyDescent="0.25">
      <c r="A4" s="380"/>
      <c r="B4" s="494" t="s">
        <v>565</v>
      </c>
      <c r="C4" s="494"/>
      <c r="D4" s="494"/>
      <c r="E4" s="381"/>
    </row>
    <row r="5" spans="1:5" s="376" customFormat="1" ht="13.35" customHeight="1" x14ac:dyDescent="0.25">
      <c r="A5" s="377"/>
      <c r="B5" s="379"/>
      <c r="E5" s="378"/>
    </row>
    <row r="6" spans="1:5" s="376" customFormat="1" ht="13.35" customHeight="1" x14ac:dyDescent="0.25">
      <c r="A6" s="377"/>
      <c r="B6" s="379"/>
      <c r="D6" s="457" t="s">
        <v>1</v>
      </c>
    </row>
    <row r="7" spans="1:5" s="376" customFormat="1" ht="13.35" customHeight="1" x14ac:dyDescent="0.25">
      <c r="A7" s="377"/>
      <c r="B7" s="379"/>
      <c r="D7" s="458" t="s">
        <v>2</v>
      </c>
    </row>
    <row r="8" spans="1:5" s="376" customFormat="1" ht="13.35" customHeight="1" x14ac:dyDescent="0.25">
      <c r="A8" s="377"/>
      <c r="B8" s="379"/>
      <c r="D8" s="459" t="s">
        <v>3</v>
      </c>
    </row>
    <row r="9" spans="1:5" s="376" customFormat="1" ht="13.35" customHeight="1" x14ac:dyDescent="0.25">
      <c r="A9" s="377"/>
      <c r="B9" s="379"/>
      <c r="D9" s="460" t="s">
        <v>4</v>
      </c>
    </row>
    <row r="10" spans="1:5" s="225" customFormat="1" ht="13.35" customHeight="1" x14ac:dyDescent="0.25">
      <c r="A10" s="383"/>
      <c r="B10" s="148"/>
      <c r="D10" s="461" t="s">
        <v>5</v>
      </c>
    </row>
    <row r="11" spans="1:5" s="225" customFormat="1" ht="13.35" customHeight="1" x14ac:dyDescent="0.25">
      <c r="A11" s="383"/>
      <c r="B11" s="148"/>
    </row>
    <row r="12" spans="1:5" s="225" customFormat="1" ht="13.35" customHeight="1" x14ac:dyDescent="0.25">
      <c r="B12" s="148"/>
    </row>
    <row r="13" spans="1:5" s="225" customFormat="1" ht="17.100000000000001" customHeight="1" x14ac:dyDescent="0.25">
      <c r="A13" s="384"/>
      <c r="B13" s="516" t="s">
        <v>567</v>
      </c>
      <c r="C13" s="516"/>
      <c r="D13" s="516"/>
    </row>
    <row r="14" spans="1:5" s="225" customFormat="1" ht="13.35" customHeight="1" x14ac:dyDescent="0.25">
      <c r="A14" s="384"/>
      <c r="B14" s="517"/>
      <c r="C14" s="517"/>
      <c r="D14" s="517"/>
    </row>
    <row r="15" spans="1:5" s="386" customFormat="1" ht="26.25" customHeight="1" x14ac:dyDescent="0.25">
      <c r="A15" s="385"/>
      <c r="B15" s="492" t="s">
        <v>582</v>
      </c>
      <c r="C15" s="493"/>
      <c r="D15" s="493"/>
    </row>
    <row r="16" spans="1:5" s="225" customFormat="1" ht="13.35" customHeight="1" x14ac:dyDescent="0.25">
      <c r="A16" s="384"/>
      <c r="B16" s="146"/>
      <c r="C16" s="209"/>
      <c r="D16" s="209"/>
    </row>
    <row r="17" spans="1:4" s="225" customFormat="1" ht="13.35" customHeight="1" x14ac:dyDescent="0.25">
      <c r="A17" s="384"/>
      <c r="B17" s="496" t="s">
        <v>6</v>
      </c>
      <c r="C17" s="496"/>
      <c r="D17" s="496"/>
    </row>
    <row r="18" spans="1:4" s="225" customFormat="1" ht="13.35" customHeight="1" x14ac:dyDescent="0.25">
      <c r="A18" s="384"/>
      <c r="B18" s="497" t="s">
        <v>7</v>
      </c>
      <c r="C18" s="497"/>
      <c r="D18" s="497"/>
    </row>
    <row r="19" spans="1:4" s="225" customFormat="1" ht="13.35" customHeight="1" x14ac:dyDescent="0.25">
      <c r="A19" s="384"/>
      <c r="B19" s="146"/>
      <c r="C19" s="209"/>
      <c r="D19" s="209"/>
    </row>
    <row r="20" spans="1:4" s="225" customFormat="1" ht="13.35" customHeight="1" x14ac:dyDescent="0.25">
      <c r="A20" s="384"/>
      <c r="B20" s="496" t="s">
        <v>8</v>
      </c>
      <c r="C20" s="496"/>
      <c r="D20" s="496"/>
    </row>
    <row r="21" spans="1:4" s="225" customFormat="1" ht="27" customHeight="1" x14ac:dyDescent="0.25">
      <c r="A21" s="384"/>
      <c r="B21" s="494" t="s">
        <v>583</v>
      </c>
      <c r="C21" s="494"/>
      <c r="D21" s="494"/>
    </row>
    <row r="22" spans="1:4" s="225" customFormat="1" ht="13.35" customHeight="1" x14ac:dyDescent="0.25">
      <c r="A22" s="384"/>
      <c r="B22" s="456"/>
      <c r="C22" s="456"/>
      <c r="D22" s="456"/>
    </row>
    <row r="23" spans="1:4" s="225" customFormat="1" ht="13.35" customHeight="1" x14ac:dyDescent="0.25">
      <c r="A23" s="384"/>
      <c r="B23" s="496" t="s">
        <v>9</v>
      </c>
      <c r="C23" s="496"/>
      <c r="D23" s="496"/>
    </row>
    <row r="24" spans="1:4" s="225" customFormat="1" ht="13.35" customHeight="1" x14ac:dyDescent="0.25">
      <c r="A24" s="384"/>
      <c r="B24" s="497" t="s">
        <v>10</v>
      </c>
      <c r="C24" s="497"/>
      <c r="D24" s="497"/>
    </row>
    <row r="25" spans="1:4" s="225" customFormat="1" ht="13.35" customHeight="1" x14ac:dyDescent="0.25">
      <c r="A25" s="384"/>
      <c r="B25" s="146"/>
      <c r="C25" s="387"/>
      <c r="D25" s="387"/>
    </row>
    <row r="26" spans="1:4" s="225" customFormat="1" ht="13.35" customHeight="1" x14ac:dyDescent="0.25">
      <c r="A26" s="384"/>
      <c r="B26" s="496" t="s">
        <v>11</v>
      </c>
      <c r="C26" s="496"/>
      <c r="D26" s="496"/>
    </row>
    <row r="27" spans="1:4" s="225" customFormat="1" ht="26.65" customHeight="1" x14ac:dyDescent="0.25">
      <c r="A27" s="384"/>
      <c r="B27" s="494" t="s">
        <v>12</v>
      </c>
      <c r="C27" s="494"/>
      <c r="D27" s="494"/>
    </row>
    <row r="28" spans="1:4" s="225" customFormat="1" ht="13.35" customHeight="1" x14ac:dyDescent="0.25">
      <c r="A28" s="384"/>
      <c r="B28" s="146"/>
      <c r="C28" s="387"/>
      <c r="D28" s="387"/>
    </row>
    <row r="29" spans="1:4" s="225" customFormat="1" ht="13.35" customHeight="1" x14ac:dyDescent="0.25">
      <c r="A29" s="384"/>
      <c r="B29" s="496" t="s">
        <v>13</v>
      </c>
      <c r="C29" s="496"/>
      <c r="D29" s="496"/>
    </row>
    <row r="30" spans="1:4" s="225" customFormat="1" ht="13.35" customHeight="1" x14ac:dyDescent="0.25">
      <c r="A30" s="384"/>
      <c r="B30" s="497" t="s">
        <v>14</v>
      </c>
      <c r="C30" s="497"/>
      <c r="D30" s="497"/>
    </row>
    <row r="31" spans="1:4" s="225" customFormat="1" ht="13.35" customHeight="1" x14ac:dyDescent="0.25">
      <c r="A31" s="384"/>
      <c r="B31" s="146"/>
      <c r="C31" s="387"/>
      <c r="D31" s="387"/>
    </row>
    <row r="32" spans="1:4" s="225" customFormat="1" ht="13.35" customHeight="1" x14ac:dyDescent="0.25">
      <c r="A32" s="384"/>
      <c r="B32" s="519" t="s">
        <v>15</v>
      </c>
      <c r="C32" s="519"/>
      <c r="D32" s="519"/>
    </row>
    <row r="33" spans="1:5" s="225" customFormat="1" ht="26.65" customHeight="1" x14ac:dyDescent="0.25">
      <c r="A33" s="384"/>
      <c r="B33" s="495" t="s">
        <v>16</v>
      </c>
      <c r="C33" s="495"/>
      <c r="D33" s="495"/>
    </row>
    <row r="34" spans="1:5" s="225" customFormat="1" ht="13.35" customHeight="1" x14ac:dyDescent="0.25">
      <c r="A34" s="384"/>
      <c r="B34" s="517"/>
      <c r="C34" s="517"/>
      <c r="D34" s="517"/>
    </row>
    <row r="35" spans="1:5" s="225" customFormat="1" ht="13.35" customHeight="1" x14ac:dyDescent="0.25">
      <c r="A35" s="384"/>
      <c r="B35" s="496" t="s">
        <v>17</v>
      </c>
      <c r="C35" s="496"/>
      <c r="D35" s="496"/>
    </row>
    <row r="36" spans="1:5" s="225" customFormat="1" ht="13.35" customHeight="1" x14ac:dyDescent="0.25">
      <c r="A36" s="384"/>
      <c r="B36" s="497" t="s">
        <v>18</v>
      </c>
      <c r="C36" s="497"/>
      <c r="D36" s="497"/>
    </row>
    <row r="37" spans="1:5" s="225" customFormat="1" ht="13.35" customHeight="1" x14ac:dyDescent="0.25">
      <c r="A37" s="384"/>
      <c r="B37" s="146"/>
      <c r="C37" s="387"/>
      <c r="D37" s="387"/>
    </row>
    <row r="38" spans="1:5" s="225" customFormat="1" ht="13.35" customHeight="1" x14ac:dyDescent="0.25">
      <c r="A38" s="384"/>
      <c r="B38" s="496" t="s">
        <v>19</v>
      </c>
      <c r="C38" s="496"/>
      <c r="D38" s="496"/>
    </row>
    <row r="39" spans="1:5" s="225" customFormat="1" ht="13.35" customHeight="1" x14ac:dyDescent="0.25">
      <c r="A39" s="384"/>
      <c r="B39" s="512" t="s">
        <v>20</v>
      </c>
      <c r="C39" s="512"/>
      <c r="D39" s="512"/>
    </row>
    <row r="40" spans="1:5" s="225" customFormat="1" ht="13.35" customHeight="1" x14ac:dyDescent="0.25">
      <c r="A40" s="384"/>
      <c r="B40" s="209"/>
      <c r="C40" s="209"/>
      <c r="D40" s="209"/>
    </row>
    <row r="41" spans="1:5" s="225" customFormat="1" ht="13.35" customHeight="1" x14ac:dyDescent="0.25">
      <c r="A41" s="384"/>
      <c r="B41" s="372" t="s">
        <v>21</v>
      </c>
      <c r="C41" s="209"/>
      <c r="D41" s="209"/>
    </row>
    <row r="42" spans="1:5" s="225" customFormat="1" ht="13.35" customHeight="1" x14ac:dyDescent="0.25">
      <c r="A42" s="384"/>
      <c r="B42" s="497" t="s">
        <v>22</v>
      </c>
      <c r="C42" s="497"/>
      <c r="D42" s="497"/>
      <c r="E42" s="209"/>
    </row>
    <row r="43" spans="1:5" s="225" customFormat="1" ht="13.35" customHeight="1" x14ac:dyDescent="0.25">
      <c r="A43" s="384"/>
      <c r="B43" s="512"/>
      <c r="C43" s="512"/>
      <c r="D43" s="512"/>
    </row>
    <row r="44" spans="1:5" s="225" customFormat="1" ht="13.35" customHeight="1" x14ac:dyDescent="0.25">
      <c r="A44" s="384"/>
      <c r="B44" s="496" t="s">
        <v>23</v>
      </c>
      <c r="C44" s="496"/>
      <c r="D44" s="496"/>
    </row>
    <row r="45" spans="1:5" s="225" customFormat="1" ht="26.65" customHeight="1" x14ac:dyDescent="0.25">
      <c r="A45" s="384"/>
      <c r="B45" s="495" t="s">
        <v>573</v>
      </c>
      <c r="C45" s="495"/>
      <c r="D45" s="495"/>
    </row>
    <row r="46" spans="1:5" s="225" customFormat="1" ht="13.35" customHeight="1" x14ac:dyDescent="0.25">
      <c r="A46" s="384"/>
      <c r="B46" s="497"/>
      <c r="C46" s="497"/>
      <c r="D46" s="497"/>
    </row>
    <row r="47" spans="1:5" s="225" customFormat="1" ht="13.35" customHeight="1" x14ac:dyDescent="0.25">
      <c r="A47" s="384"/>
      <c r="B47" s="496" t="s">
        <v>24</v>
      </c>
      <c r="C47" s="496"/>
      <c r="D47" s="496"/>
    </row>
    <row r="48" spans="1:5" s="225" customFormat="1" ht="26.65" customHeight="1" x14ac:dyDescent="0.25">
      <c r="A48" s="384"/>
      <c r="B48" s="495" t="s">
        <v>578</v>
      </c>
      <c r="C48" s="495"/>
      <c r="D48" s="495"/>
    </row>
    <row r="49" spans="1:4" s="225" customFormat="1" ht="13.35" customHeight="1" x14ac:dyDescent="0.25">
      <c r="A49" s="384"/>
      <c r="B49" s="497"/>
      <c r="C49" s="497"/>
      <c r="D49" s="497"/>
    </row>
    <row r="50" spans="1:4" s="225" customFormat="1" ht="13.35" customHeight="1" x14ac:dyDescent="0.25">
      <c r="A50" s="384"/>
      <c r="B50" s="496" t="s">
        <v>25</v>
      </c>
      <c r="C50" s="496"/>
      <c r="D50" s="496"/>
    </row>
    <row r="51" spans="1:4" s="374" customFormat="1" ht="26.65" customHeight="1" x14ac:dyDescent="0.25">
      <c r="A51" s="388"/>
      <c r="B51" s="495" t="s">
        <v>26</v>
      </c>
      <c r="C51" s="495"/>
      <c r="D51" s="495"/>
    </row>
    <row r="52" spans="1:4" s="225" customFormat="1" ht="13.35" customHeight="1" x14ac:dyDescent="0.25">
      <c r="A52" s="384"/>
      <c r="B52" s="497"/>
      <c r="C52" s="497"/>
      <c r="D52" s="497"/>
    </row>
    <row r="53" spans="1:4" s="225" customFormat="1" ht="13.35" customHeight="1" x14ac:dyDescent="0.25">
      <c r="A53" s="384"/>
      <c r="B53" s="496" t="s">
        <v>27</v>
      </c>
      <c r="C53" s="496"/>
      <c r="D53" s="496"/>
    </row>
    <row r="54" spans="1:4" s="225" customFormat="1" ht="13.35" customHeight="1" x14ac:dyDescent="0.25">
      <c r="A54" s="384"/>
      <c r="B54" s="497" t="s">
        <v>579</v>
      </c>
      <c r="C54" s="497"/>
      <c r="D54" s="497"/>
    </row>
    <row r="55" spans="1:4" s="225" customFormat="1" ht="13.35" customHeight="1" x14ac:dyDescent="0.25">
      <c r="A55" s="384"/>
      <c r="B55" s="497"/>
      <c r="C55" s="497"/>
      <c r="D55" s="497"/>
    </row>
    <row r="56" spans="1:4" s="225" customFormat="1" ht="13.35" customHeight="1" x14ac:dyDescent="0.25">
      <c r="A56" s="384"/>
      <c r="B56" s="496" t="s">
        <v>28</v>
      </c>
      <c r="C56" s="496"/>
      <c r="D56" s="496"/>
    </row>
    <row r="57" spans="1:4" s="225" customFormat="1" ht="26.65" customHeight="1" x14ac:dyDescent="0.25">
      <c r="A57" s="384"/>
      <c r="B57" s="495" t="s">
        <v>29</v>
      </c>
      <c r="C57" s="495"/>
      <c r="D57" s="495"/>
    </row>
    <row r="58" spans="1:4" s="225" customFormat="1" ht="13.35" customHeight="1" x14ac:dyDescent="0.25">
      <c r="A58" s="384"/>
      <c r="B58" s="146"/>
    </row>
    <row r="59" spans="1:4" s="225" customFormat="1" ht="13.35" customHeight="1" x14ac:dyDescent="0.25">
      <c r="A59" s="384"/>
      <c r="B59" s="496" t="s">
        <v>30</v>
      </c>
      <c r="C59" s="496"/>
      <c r="D59" s="496"/>
    </row>
    <row r="60" spans="1:4" s="225" customFormat="1" ht="13.35" customHeight="1" x14ac:dyDescent="0.25">
      <c r="A60" s="384"/>
      <c r="B60" s="495" t="s">
        <v>31</v>
      </c>
      <c r="C60" s="495"/>
      <c r="D60" s="495"/>
    </row>
    <row r="61" spans="1:4" s="225" customFormat="1" ht="13.35" customHeight="1" x14ac:dyDescent="0.25">
      <c r="A61" s="384"/>
      <c r="B61" s="497"/>
      <c r="C61" s="497"/>
      <c r="D61" s="497"/>
    </row>
    <row r="62" spans="1:4" s="225" customFormat="1" ht="13.35" customHeight="1" x14ac:dyDescent="0.25">
      <c r="A62" s="384"/>
      <c r="B62" s="499" t="s">
        <v>32</v>
      </c>
      <c r="C62" s="499"/>
      <c r="D62" s="499"/>
    </row>
    <row r="63" spans="1:4" s="225" customFormat="1" ht="13.35" customHeight="1" x14ac:dyDescent="0.25">
      <c r="A63" s="384"/>
      <c r="B63" s="495" t="s">
        <v>31</v>
      </c>
      <c r="C63" s="495"/>
      <c r="D63" s="495"/>
    </row>
    <row r="64" spans="1:4" s="225" customFormat="1" ht="13.35" customHeight="1" x14ac:dyDescent="0.25">
      <c r="A64" s="384"/>
      <c r="B64" s="389"/>
      <c r="C64" s="374"/>
      <c r="D64" s="374"/>
    </row>
    <row r="65" spans="1:4" s="225" customFormat="1" ht="13.35" customHeight="1" x14ac:dyDescent="0.25">
      <c r="A65" s="384"/>
      <c r="B65" s="499" t="s">
        <v>33</v>
      </c>
      <c r="C65" s="499"/>
      <c r="D65" s="499"/>
    </row>
    <row r="66" spans="1:4" s="225" customFormat="1" ht="26.65" customHeight="1" x14ac:dyDescent="0.25">
      <c r="A66" s="384"/>
      <c r="B66" s="495" t="s">
        <v>574</v>
      </c>
      <c r="C66" s="495"/>
      <c r="D66" s="495"/>
    </row>
    <row r="67" spans="1:4" s="225" customFormat="1" ht="13.35" customHeight="1" x14ac:dyDescent="0.25">
      <c r="A67" s="384"/>
      <c r="B67" s="389"/>
      <c r="C67" s="374"/>
      <c r="D67" s="374"/>
    </row>
    <row r="68" spans="1:4" s="225" customFormat="1" ht="13.35" customHeight="1" x14ac:dyDescent="0.25">
      <c r="A68" s="384"/>
      <c r="B68" s="496" t="s">
        <v>34</v>
      </c>
      <c r="C68" s="496"/>
      <c r="D68" s="496"/>
    </row>
    <row r="69" spans="1:4" s="374" customFormat="1" ht="26.65" customHeight="1" x14ac:dyDescent="0.25">
      <c r="A69" s="388"/>
      <c r="B69" s="495" t="s">
        <v>560</v>
      </c>
      <c r="C69" s="495"/>
      <c r="D69" s="495"/>
    </row>
    <row r="70" spans="1:4" s="225" customFormat="1" ht="13.35" customHeight="1" x14ac:dyDescent="0.25">
      <c r="A70" s="384"/>
      <c r="B70" s="389"/>
      <c r="C70" s="374"/>
      <c r="D70" s="374"/>
    </row>
    <row r="71" spans="1:4" s="225" customFormat="1" ht="13.35" customHeight="1" x14ac:dyDescent="0.25">
      <c r="A71" s="384"/>
      <c r="B71" s="496" t="s">
        <v>35</v>
      </c>
      <c r="C71" s="496"/>
      <c r="D71" s="496"/>
    </row>
    <row r="72" spans="1:4" s="225" customFormat="1" ht="13.35" customHeight="1" x14ac:dyDescent="0.25">
      <c r="A72" s="384"/>
      <c r="B72" s="495" t="s">
        <v>31</v>
      </c>
      <c r="C72" s="495"/>
      <c r="D72" s="495"/>
    </row>
    <row r="73" spans="1:4" s="225" customFormat="1" ht="13.35" customHeight="1" x14ac:dyDescent="0.25">
      <c r="A73" s="384"/>
      <c r="B73" s="148"/>
      <c r="C73" s="373"/>
      <c r="D73" s="373"/>
    </row>
    <row r="74" spans="1:4" s="225" customFormat="1" ht="13.35" customHeight="1" x14ac:dyDescent="0.25">
      <c r="A74" s="384"/>
      <c r="B74" s="510" t="s">
        <v>36</v>
      </c>
      <c r="C74" s="510"/>
      <c r="D74" s="510"/>
    </row>
    <row r="75" spans="1:4" s="225" customFormat="1" ht="13.35" customHeight="1" x14ac:dyDescent="0.25">
      <c r="A75" s="384"/>
      <c r="B75" s="495" t="s">
        <v>37</v>
      </c>
      <c r="C75" s="495"/>
      <c r="D75" s="495"/>
    </row>
    <row r="76" spans="1:4" s="225" customFormat="1" ht="13.35" customHeight="1" x14ac:dyDescent="0.25">
      <c r="A76" s="384"/>
      <c r="B76" s="146"/>
    </row>
    <row r="77" spans="1:4" s="225" customFormat="1" ht="13.35" customHeight="1" x14ac:dyDescent="0.25">
      <c r="B77" s="146"/>
    </row>
    <row r="78" spans="1:4" s="225" customFormat="1" ht="17.100000000000001" customHeight="1" x14ac:dyDescent="0.25">
      <c r="A78" s="224"/>
      <c r="B78" s="511" t="s">
        <v>570</v>
      </c>
      <c r="C78" s="511"/>
      <c r="D78" s="511"/>
    </row>
    <row r="79" spans="1:4" s="225" customFormat="1" ht="13.35" customHeight="1" x14ac:dyDescent="0.25">
      <c r="A79" s="224"/>
      <c r="B79" s="146"/>
    </row>
    <row r="80" spans="1:4" s="386" customFormat="1" ht="26.65" customHeight="1" x14ac:dyDescent="0.25">
      <c r="A80" s="224"/>
      <c r="B80" s="492" t="s">
        <v>38</v>
      </c>
      <c r="C80" s="492"/>
      <c r="D80" s="492"/>
    </row>
    <row r="81" spans="1:5" s="225" customFormat="1" ht="13.35" customHeight="1" x14ac:dyDescent="0.25">
      <c r="A81" s="224"/>
      <c r="B81" s="148"/>
      <c r="C81" s="374"/>
      <c r="D81" s="374"/>
    </row>
    <row r="82" spans="1:5" s="225" customFormat="1" ht="13.35" customHeight="1" x14ac:dyDescent="0.25">
      <c r="A82" s="224"/>
      <c r="B82" s="499" t="s">
        <v>39</v>
      </c>
      <c r="C82" s="499"/>
      <c r="D82" s="499"/>
    </row>
    <row r="83" spans="1:5" s="225" customFormat="1" ht="13.35" customHeight="1" x14ac:dyDescent="0.25">
      <c r="A83" s="224"/>
      <c r="B83" s="146" t="s">
        <v>40</v>
      </c>
      <c r="C83" s="512" t="s">
        <v>41</v>
      </c>
      <c r="D83" s="512"/>
    </row>
    <row r="84" spans="1:5" s="225" customFormat="1" ht="26.65" customHeight="1" x14ac:dyDescent="0.25">
      <c r="A84" s="224"/>
      <c r="B84" s="146" t="s">
        <v>40</v>
      </c>
      <c r="C84" s="498" t="s">
        <v>42</v>
      </c>
      <c r="D84" s="498"/>
      <c r="E84" s="390"/>
    </row>
    <row r="85" spans="1:5" s="225" customFormat="1" ht="13.35" customHeight="1" x14ac:dyDescent="0.25">
      <c r="A85" s="224"/>
      <c r="B85" s="148"/>
      <c r="C85" s="374"/>
      <c r="D85" s="374"/>
    </row>
    <row r="86" spans="1:5" s="225" customFormat="1" ht="13.35" customHeight="1" x14ac:dyDescent="0.25">
      <c r="A86" s="224"/>
      <c r="B86" s="510" t="s">
        <v>43</v>
      </c>
      <c r="C86" s="510"/>
      <c r="D86" s="510"/>
    </row>
    <row r="87" spans="1:5" s="225" customFormat="1" ht="13.35" customHeight="1" x14ac:dyDescent="0.25">
      <c r="A87" s="224"/>
      <c r="B87" s="495" t="s">
        <v>44</v>
      </c>
      <c r="C87" s="495"/>
      <c r="D87" s="495"/>
    </row>
    <row r="88" spans="1:5" s="225" customFormat="1" ht="26.65" customHeight="1" x14ac:dyDescent="0.25">
      <c r="A88" s="224"/>
      <c r="B88" s="146" t="s">
        <v>40</v>
      </c>
      <c r="C88" s="513" t="s">
        <v>45</v>
      </c>
      <c r="D88" s="495"/>
    </row>
    <row r="89" spans="1:5" s="225" customFormat="1" ht="26.65" customHeight="1" x14ac:dyDescent="0.25">
      <c r="A89" s="224"/>
      <c r="B89" s="146" t="s">
        <v>40</v>
      </c>
      <c r="C89" s="495" t="s">
        <v>46</v>
      </c>
      <c r="D89" s="495"/>
    </row>
    <row r="90" spans="1:5" s="225" customFormat="1" ht="26.65" customHeight="1" x14ac:dyDescent="0.25">
      <c r="A90" s="224"/>
      <c r="B90" s="146" t="s">
        <v>40</v>
      </c>
      <c r="C90" s="495" t="s">
        <v>47</v>
      </c>
      <c r="D90" s="495"/>
    </row>
    <row r="91" spans="1:5" s="374" customFormat="1" ht="75" customHeight="1" x14ac:dyDescent="0.25">
      <c r="A91" s="147"/>
      <c r="B91" s="148" t="s">
        <v>40</v>
      </c>
      <c r="C91" s="495" t="s">
        <v>48</v>
      </c>
      <c r="D91" s="495"/>
    </row>
    <row r="92" spans="1:5" s="374" customFormat="1" ht="12.75" x14ac:dyDescent="0.25">
      <c r="A92" s="147"/>
      <c r="B92" s="148" t="s">
        <v>623</v>
      </c>
      <c r="C92" s="494" t="s">
        <v>624</v>
      </c>
      <c r="D92" s="494"/>
      <c r="E92" s="494"/>
    </row>
    <row r="93" spans="1:5" s="225" customFormat="1" ht="12.75" customHeight="1" x14ac:dyDescent="0.25">
      <c r="A93" s="224"/>
      <c r="B93" s="146" t="s">
        <v>40</v>
      </c>
      <c r="C93" s="512" t="s">
        <v>49</v>
      </c>
      <c r="D93" s="512"/>
    </row>
    <row r="94" spans="1:5" s="225" customFormat="1" ht="26.65" customHeight="1" x14ac:dyDescent="0.25">
      <c r="A94" s="224"/>
      <c r="B94" s="146" t="s">
        <v>40</v>
      </c>
      <c r="C94" s="495" t="s">
        <v>50</v>
      </c>
      <c r="D94" s="495"/>
    </row>
    <row r="95" spans="1:5" s="225" customFormat="1" ht="12.75" customHeight="1" x14ac:dyDescent="0.25">
      <c r="A95" s="224"/>
      <c r="B95" s="146" t="s">
        <v>40</v>
      </c>
      <c r="C95" s="512" t="s">
        <v>51</v>
      </c>
      <c r="D95" s="512"/>
    </row>
    <row r="96" spans="1:5" s="374" customFormat="1" ht="26.65" customHeight="1" x14ac:dyDescent="0.25">
      <c r="A96" s="147"/>
      <c r="B96" s="148" t="s">
        <v>40</v>
      </c>
      <c r="C96" s="495" t="s">
        <v>52</v>
      </c>
      <c r="D96" s="495"/>
    </row>
    <row r="97" spans="1:4" s="225" customFormat="1" ht="13.35" customHeight="1" x14ac:dyDescent="0.25">
      <c r="A97" s="224"/>
      <c r="B97" s="146" t="s">
        <v>40</v>
      </c>
      <c r="C97" s="512" t="s">
        <v>53</v>
      </c>
      <c r="D97" s="512"/>
    </row>
    <row r="98" spans="1:4" s="225" customFormat="1" ht="13.35" customHeight="1" x14ac:dyDescent="0.25">
      <c r="A98" s="224"/>
      <c r="B98" s="146" t="s">
        <v>40</v>
      </c>
      <c r="C98" s="512" t="s">
        <v>54</v>
      </c>
      <c r="D98" s="512"/>
    </row>
    <row r="99" spans="1:4" s="225" customFormat="1" ht="13.35" customHeight="1" x14ac:dyDescent="0.25">
      <c r="A99" s="224"/>
      <c r="B99" s="146"/>
      <c r="C99" s="374"/>
      <c r="D99" s="374"/>
    </row>
    <row r="100" spans="1:4" s="225" customFormat="1" ht="13.35" customHeight="1" x14ac:dyDescent="0.25">
      <c r="A100" s="224"/>
      <c r="B100" s="514" t="s">
        <v>596</v>
      </c>
      <c r="C100" s="514"/>
      <c r="D100" s="514"/>
    </row>
    <row r="101" spans="1:4" s="225" customFormat="1" ht="26.65" customHeight="1" x14ac:dyDescent="0.25">
      <c r="A101" s="224"/>
      <c r="B101" s="494" t="s">
        <v>55</v>
      </c>
      <c r="C101" s="494"/>
      <c r="D101" s="494"/>
    </row>
    <row r="102" spans="1:4" s="225" customFormat="1" ht="12.75" x14ac:dyDescent="0.25">
      <c r="A102" s="224"/>
      <c r="B102" s="374"/>
      <c r="C102" s="374"/>
      <c r="D102" s="374"/>
    </row>
    <row r="103" spans="1:4" s="225" customFormat="1" ht="13.35" customHeight="1" x14ac:dyDescent="0.25">
      <c r="A103" s="224"/>
      <c r="B103" s="514" t="s">
        <v>615</v>
      </c>
      <c r="C103" s="514"/>
      <c r="D103" s="514"/>
    </row>
    <row r="104" spans="1:4" s="225" customFormat="1" ht="26.65" customHeight="1" x14ac:dyDescent="0.25">
      <c r="A104" s="224"/>
      <c r="B104" s="494" t="s">
        <v>613</v>
      </c>
      <c r="C104" s="494"/>
      <c r="D104" s="494"/>
    </row>
    <row r="105" spans="1:4" s="225" customFormat="1" ht="13.35" customHeight="1" x14ac:dyDescent="0.25">
      <c r="A105" s="224"/>
      <c r="B105" s="146"/>
      <c r="C105" s="209"/>
      <c r="D105" s="209"/>
    </row>
    <row r="106" spans="1:4" s="225" customFormat="1" ht="13.35" customHeight="1" x14ac:dyDescent="0.25">
      <c r="A106" s="224"/>
      <c r="B106" s="496" t="s">
        <v>56</v>
      </c>
      <c r="C106" s="496"/>
      <c r="D106" s="496"/>
    </row>
    <row r="107" spans="1:4" s="225" customFormat="1" ht="13.35" customHeight="1" x14ac:dyDescent="0.25">
      <c r="A107" s="224"/>
      <c r="B107" s="494" t="s">
        <v>57</v>
      </c>
      <c r="C107" s="494"/>
      <c r="D107" s="494"/>
    </row>
    <row r="108" spans="1:4" s="225" customFormat="1" ht="13.35" customHeight="1" x14ac:dyDescent="0.25">
      <c r="A108" s="224"/>
      <c r="B108" s="374"/>
      <c r="C108" s="374"/>
      <c r="D108" s="374"/>
    </row>
    <row r="109" spans="1:4" s="225" customFormat="1" ht="13.35" customHeight="1" x14ac:dyDescent="0.25">
      <c r="A109" s="224"/>
      <c r="B109" s="496" t="s">
        <v>58</v>
      </c>
      <c r="C109" s="496"/>
      <c r="D109" s="496"/>
    </row>
    <row r="110" spans="1:4" s="225" customFormat="1" ht="13.35" customHeight="1" x14ac:dyDescent="0.25">
      <c r="A110" s="224"/>
      <c r="B110" s="494" t="s">
        <v>59</v>
      </c>
      <c r="C110" s="494"/>
      <c r="D110" s="494"/>
    </row>
    <row r="111" spans="1:4" s="225" customFormat="1" ht="13.35" customHeight="1" x14ac:dyDescent="0.25">
      <c r="A111" s="224"/>
      <c r="B111" s="146"/>
      <c r="C111" s="209"/>
      <c r="D111" s="209"/>
    </row>
    <row r="112" spans="1:4" s="225" customFormat="1" ht="13.35" customHeight="1" x14ac:dyDescent="0.25">
      <c r="A112" s="224"/>
      <c r="B112" s="496" t="s">
        <v>60</v>
      </c>
      <c r="C112" s="496"/>
      <c r="D112" s="496"/>
    </row>
    <row r="113" spans="1:4" s="225" customFormat="1" ht="26.65" customHeight="1" x14ac:dyDescent="0.25">
      <c r="A113" s="224"/>
      <c r="B113" s="494" t="s">
        <v>61</v>
      </c>
      <c r="C113" s="494"/>
      <c r="D113" s="494"/>
    </row>
    <row r="114" spans="1:4" s="225" customFormat="1" ht="13.35" customHeight="1" x14ac:dyDescent="0.25">
      <c r="A114" s="224"/>
      <c r="B114" s="146"/>
      <c r="C114" s="209"/>
      <c r="D114" s="209"/>
    </row>
    <row r="115" spans="1:4" s="225" customFormat="1" ht="13.35" customHeight="1" x14ac:dyDescent="0.25">
      <c r="A115" s="224"/>
      <c r="B115" s="499" t="s">
        <v>62</v>
      </c>
      <c r="C115" s="499"/>
      <c r="D115" s="499"/>
    </row>
    <row r="116" spans="1:4" s="225" customFormat="1" ht="13.35" customHeight="1" x14ac:dyDescent="0.25">
      <c r="A116" s="224"/>
      <c r="B116" s="497" t="s">
        <v>63</v>
      </c>
      <c r="C116" s="497"/>
      <c r="D116" s="497"/>
    </row>
    <row r="117" spans="1:4" s="225" customFormat="1" ht="13.35" customHeight="1" x14ac:dyDescent="0.25">
      <c r="A117" s="224"/>
      <c r="B117" s="146"/>
      <c r="C117" s="209"/>
      <c r="D117" s="209"/>
    </row>
    <row r="118" spans="1:4" s="225" customFormat="1" ht="13.35" customHeight="1" x14ac:dyDescent="0.25">
      <c r="A118" s="224"/>
      <c r="B118" s="496" t="s">
        <v>64</v>
      </c>
      <c r="C118" s="496"/>
      <c r="D118" s="496"/>
    </row>
    <row r="119" spans="1:4" s="225" customFormat="1" ht="66.400000000000006" customHeight="1" x14ac:dyDescent="0.25">
      <c r="A119" s="224"/>
      <c r="B119" s="494" t="s">
        <v>65</v>
      </c>
      <c r="C119" s="494"/>
      <c r="D119" s="494"/>
    </row>
    <row r="120" spans="1:4" s="225" customFormat="1" ht="13.35" customHeight="1" x14ac:dyDescent="0.25">
      <c r="A120" s="224"/>
      <c r="B120" s="146"/>
      <c r="C120" s="209"/>
      <c r="D120" s="209"/>
    </row>
    <row r="121" spans="1:4" s="225" customFormat="1" ht="13.35" customHeight="1" x14ac:dyDescent="0.25">
      <c r="A121" s="224"/>
      <c r="B121" s="496" t="s">
        <v>66</v>
      </c>
      <c r="C121" s="496"/>
      <c r="D121" s="496"/>
    </row>
    <row r="122" spans="1:4" s="225" customFormat="1" ht="39.75" customHeight="1" x14ac:dyDescent="0.25">
      <c r="A122" s="224"/>
      <c r="B122" s="494" t="s">
        <v>67</v>
      </c>
      <c r="C122" s="494"/>
      <c r="D122" s="494"/>
    </row>
    <row r="123" spans="1:4" s="225" customFormat="1" ht="13.35" customHeight="1" x14ac:dyDescent="0.25">
      <c r="A123" s="224"/>
      <c r="B123" s="146"/>
      <c r="C123" s="209"/>
      <c r="D123" s="209"/>
    </row>
    <row r="124" spans="1:4" s="225" customFormat="1" ht="13.35" customHeight="1" x14ac:dyDescent="0.25">
      <c r="A124" s="224"/>
      <c r="B124" s="496" t="s">
        <v>68</v>
      </c>
      <c r="C124" s="496"/>
      <c r="D124" s="496"/>
    </row>
    <row r="125" spans="1:4" s="225" customFormat="1" ht="13.35" customHeight="1" x14ac:dyDescent="0.25">
      <c r="A125" s="224"/>
      <c r="B125" s="497" t="s">
        <v>69</v>
      </c>
      <c r="C125" s="497"/>
      <c r="D125" s="497"/>
    </row>
    <row r="126" spans="1:4" s="225" customFormat="1" ht="26.65" customHeight="1" x14ac:dyDescent="0.25">
      <c r="A126" s="224"/>
      <c r="B126" s="498" t="s">
        <v>70</v>
      </c>
      <c r="C126" s="494"/>
      <c r="D126" s="494"/>
    </row>
    <row r="127" spans="1:4" s="225" customFormat="1" ht="26.65" customHeight="1" x14ac:dyDescent="0.25">
      <c r="A127" s="224"/>
      <c r="B127" s="498" t="s">
        <v>71</v>
      </c>
      <c r="C127" s="494"/>
      <c r="D127" s="494"/>
    </row>
    <row r="128" spans="1:4" s="225" customFormat="1" ht="13.35" customHeight="1" x14ac:dyDescent="0.25">
      <c r="A128" s="224"/>
      <c r="B128" s="391"/>
      <c r="C128" s="374"/>
      <c r="D128" s="374"/>
    </row>
    <row r="129" spans="1:4" s="225" customFormat="1" ht="13.35" customHeight="1" x14ac:dyDescent="0.25">
      <c r="A129" s="224"/>
      <c r="B129" s="499" t="s">
        <v>388</v>
      </c>
      <c r="C129" s="499"/>
      <c r="D129" s="499"/>
    </row>
    <row r="130" spans="1:4" s="225" customFormat="1" ht="13.35" customHeight="1" x14ac:dyDescent="0.25">
      <c r="A130" s="224"/>
      <c r="B130" s="497" t="s">
        <v>72</v>
      </c>
      <c r="C130" s="497"/>
      <c r="D130" s="497"/>
    </row>
    <row r="131" spans="1:4" s="225" customFormat="1" ht="13.35" customHeight="1" x14ac:dyDescent="0.25">
      <c r="A131" s="224"/>
      <c r="B131" s="146"/>
      <c r="C131" s="209"/>
      <c r="D131" s="209"/>
    </row>
    <row r="132" spans="1:4" s="225" customFormat="1" ht="13.35" customHeight="1" x14ac:dyDescent="0.25">
      <c r="A132" s="224"/>
      <c r="B132" s="496" t="s">
        <v>73</v>
      </c>
      <c r="C132" s="496"/>
      <c r="D132" s="496"/>
    </row>
    <row r="133" spans="1:4" s="225" customFormat="1" ht="26.65" customHeight="1" x14ac:dyDescent="0.25">
      <c r="A133" s="224"/>
      <c r="B133" s="494" t="s">
        <v>74</v>
      </c>
      <c r="C133" s="494"/>
      <c r="D133" s="494"/>
    </row>
    <row r="134" spans="1:4" s="225" customFormat="1" ht="13.35" customHeight="1" x14ac:dyDescent="0.25">
      <c r="A134" s="224"/>
      <c r="B134" s="146"/>
      <c r="C134" s="209"/>
      <c r="D134" s="209"/>
    </row>
    <row r="135" spans="1:4" s="225" customFormat="1" ht="13.35" customHeight="1" x14ac:dyDescent="0.25">
      <c r="A135" s="224"/>
      <c r="B135" s="496" t="s">
        <v>75</v>
      </c>
      <c r="C135" s="496"/>
      <c r="D135" s="496"/>
    </row>
    <row r="136" spans="1:4" s="225" customFormat="1" ht="39.75" customHeight="1" x14ac:dyDescent="0.25">
      <c r="A136" s="224"/>
      <c r="B136" s="494" t="s">
        <v>618</v>
      </c>
      <c r="C136" s="497"/>
      <c r="D136" s="497"/>
    </row>
    <row r="137" spans="1:4" s="225" customFormat="1" ht="13.35" customHeight="1" x14ac:dyDescent="0.25">
      <c r="A137" s="224"/>
      <c r="B137" s="498" t="s">
        <v>76</v>
      </c>
      <c r="C137" s="494"/>
      <c r="D137" s="494"/>
    </row>
    <row r="138" spans="1:4" s="225" customFormat="1" ht="13.35" customHeight="1" x14ac:dyDescent="0.25">
      <c r="A138" s="224"/>
      <c r="B138" s="498" t="s">
        <v>77</v>
      </c>
      <c r="C138" s="494"/>
      <c r="D138" s="494"/>
    </row>
    <row r="139" spans="1:4" s="225" customFormat="1" ht="13.35" customHeight="1" x14ac:dyDescent="0.25">
      <c r="A139" s="224"/>
      <c r="B139" s="146"/>
      <c r="C139" s="209"/>
      <c r="D139" s="209"/>
    </row>
    <row r="140" spans="1:4" s="225" customFormat="1" ht="13.35" customHeight="1" x14ac:dyDescent="0.25">
      <c r="A140" s="224"/>
      <c r="B140" s="496" t="s">
        <v>78</v>
      </c>
      <c r="C140" s="496"/>
      <c r="D140" s="496"/>
    </row>
    <row r="141" spans="1:4" s="225" customFormat="1" ht="92.85" customHeight="1" x14ac:dyDescent="0.25">
      <c r="A141" s="224"/>
      <c r="B141" s="494" t="s">
        <v>79</v>
      </c>
      <c r="C141" s="494"/>
      <c r="D141" s="494"/>
    </row>
    <row r="142" spans="1:4" s="225" customFormat="1" ht="13.35" customHeight="1" x14ac:dyDescent="0.25">
      <c r="A142" s="224"/>
      <c r="B142" s="146"/>
      <c r="C142" s="209"/>
      <c r="D142" s="209"/>
    </row>
    <row r="143" spans="1:4" s="225" customFormat="1" ht="13.35" customHeight="1" x14ac:dyDescent="0.25">
      <c r="A143" s="224"/>
      <c r="B143" s="496" t="s">
        <v>80</v>
      </c>
      <c r="C143" s="496"/>
      <c r="D143" s="496"/>
    </row>
    <row r="144" spans="1:4" s="225" customFormat="1" ht="26.65" customHeight="1" x14ac:dyDescent="0.25">
      <c r="A144" s="224"/>
      <c r="B144" s="494" t="s">
        <v>81</v>
      </c>
      <c r="C144" s="494"/>
      <c r="D144" s="494"/>
    </row>
    <row r="145" spans="1:4" s="225" customFormat="1" ht="13.35" customHeight="1" x14ac:dyDescent="0.25">
      <c r="A145" s="224"/>
      <c r="B145" s="146"/>
      <c r="C145" s="209"/>
      <c r="D145" s="209"/>
    </row>
    <row r="146" spans="1:4" s="225" customFormat="1" ht="13.35" customHeight="1" x14ac:dyDescent="0.25">
      <c r="A146" s="224"/>
      <c r="B146" s="496" t="s">
        <v>82</v>
      </c>
      <c r="C146" s="496"/>
      <c r="D146" s="496"/>
    </row>
    <row r="147" spans="1:4" s="225" customFormat="1" ht="39.75" customHeight="1" x14ac:dyDescent="0.25">
      <c r="A147" s="224"/>
      <c r="B147" s="494" t="s">
        <v>83</v>
      </c>
      <c r="C147" s="494"/>
      <c r="D147" s="494"/>
    </row>
    <row r="148" spans="1:4" s="225" customFormat="1" ht="13.35" customHeight="1" x14ac:dyDescent="0.25">
      <c r="A148" s="224"/>
      <c r="B148" s="146"/>
      <c r="C148" s="209"/>
      <c r="D148" s="209"/>
    </row>
    <row r="149" spans="1:4" s="225" customFormat="1" ht="13.35" customHeight="1" x14ac:dyDescent="0.25">
      <c r="A149" s="224"/>
      <c r="B149" s="496" t="s">
        <v>84</v>
      </c>
      <c r="C149" s="496"/>
      <c r="D149" s="496"/>
    </row>
    <row r="150" spans="1:4" s="225" customFormat="1" ht="26.65" customHeight="1" x14ac:dyDescent="0.25">
      <c r="A150" s="224"/>
      <c r="B150" s="494" t="s">
        <v>85</v>
      </c>
      <c r="C150" s="494"/>
      <c r="D150" s="494"/>
    </row>
    <row r="151" spans="1:4" s="225" customFormat="1" ht="13.35" customHeight="1" x14ac:dyDescent="0.25">
      <c r="A151" s="224"/>
      <c r="B151" s="146"/>
      <c r="C151" s="209"/>
      <c r="D151" s="209"/>
    </row>
    <row r="152" spans="1:4" s="225" customFormat="1" ht="13.35" customHeight="1" x14ac:dyDescent="0.25">
      <c r="A152" s="224"/>
      <c r="B152" s="496" t="s">
        <v>86</v>
      </c>
      <c r="C152" s="496"/>
      <c r="D152" s="496"/>
    </row>
    <row r="153" spans="1:4" s="225" customFormat="1" ht="26.65" customHeight="1" x14ac:dyDescent="0.25">
      <c r="A153" s="224"/>
      <c r="B153" s="494" t="s">
        <v>87</v>
      </c>
      <c r="C153" s="494"/>
      <c r="D153" s="494"/>
    </row>
    <row r="154" spans="1:4" s="225" customFormat="1" ht="13.35" customHeight="1" x14ac:dyDescent="0.25">
      <c r="A154" s="224"/>
      <c r="B154" s="146"/>
      <c r="C154" s="374"/>
      <c r="D154" s="374"/>
    </row>
    <row r="155" spans="1:4" s="225" customFormat="1" ht="13.35" customHeight="1" x14ac:dyDescent="0.25">
      <c r="B155" s="146"/>
    </row>
    <row r="156" spans="1:4" s="225" customFormat="1" ht="17.100000000000001" customHeight="1" x14ac:dyDescent="0.25">
      <c r="A156" s="392"/>
      <c r="B156" s="509" t="s">
        <v>571</v>
      </c>
      <c r="C156" s="509"/>
      <c r="D156" s="509"/>
    </row>
    <row r="157" spans="1:4" s="225" customFormat="1" ht="13.35" customHeight="1" x14ac:dyDescent="0.25">
      <c r="A157" s="392"/>
      <c r="B157" s="217"/>
      <c r="C157" s="149"/>
      <c r="D157" s="149"/>
    </row>
    <row r="158" spans="1:4" s="386" customFormat="1" ht="26.65" customHeight="1" x14ac:dyDescent="0.25">
      <c r="A158" s="392"/>
      <c r="B158" s="492" t="s">
        <v>564</v>
      </c>
      <c r="C158" s="493"/>
      <c r="D158" s="493"/>
    </row>
    <row r="159" spans="1:4" s="386" customFormat="1" ht="13.35" customHeight="1" x14ac:dyDescent="0.25">
      <c r="A159" s="392"/>
      <c r="B159" s="492"/>
      <c r="C159" s="492"/>
      <c r="D159" s="492"/>
    </row>
    <row r="160" spans="1:4" s="225" customFormat="1" ht="39.75" customHeight="1" x14ac:dyDescent="0.25">
      <c r="A160" s="392"/>
      <c r="B160" s="494" t="s">
        <v>88</v>
      </c>
      <c r="C160" s="494"/>
      <c r="D160" s="494"/>
    </row>
    <row r="161" spans="1:4" s="225" customFormat="1" ht="26.65" customHeight="1" x14ac:dyDescent="0.25">
      <c r="A161" s="392"/>
      <c r="B161" s="494" t="s">
        <v>580</v>
      </c>
      <c r="C161" s="494"/>
      <c r="D161" s="494"/>
    </row>
    <row r="162" spans="1:4" s="225" customFormat="1" ht="26.65" customHeight="1" x14ac:dyDescent="0.25">
      <c r="A162" s="392"/>
      <c r="B162" s="495" t="s">
        <v>89</v>
      </c>
      <c r="C162" s="495"/>
      <c r="D162" s="495"/>
    </row>
    <row r="163" spans="1:4" s="225" customFormat="1" ht="13.35" customHeight="1" x14ac:dyDescent="0.25">
      <c r="A163" s="392"/>
      <c r="B163" s="146"/>
    </row>
    <row r="164" spans="1:4" s="225" customFormat="1" ht="13.35" customHeight="1" x14ac:dyDescent="0.25">
      <c r="A164" s="392"/>
      <c r="B164" s="496" t="s">
        <v>595</v>
      </c>
      <c r="C164" s="496"/>
      <c r="D164" s="496"/>
    </row>
    <row r="165" spans="1:4" s="225" customFormat="1" ht="52.5" customHeight="1" x14ac:dyDescent="0.25">
      <c r="A165" s="392"/>
      <c r="B165" s="495" t="s">
        <v>575</v>
      </c>
      <c r="C165" s="495"/>
      <c r="D165" s="495"/>
    </row>
    <row r="166" spans="1:4" s="225" customFormat="1" ht="13.35" customHeight="1" x14ac:dyDescent="0.25">
      <c r="A166" s="392"/>
      <c r="B166" s="146"/>
      <c r="C166" s="149"/>
    </row>
    <row r="167" spans="1:4" s="225" customFormat="1" ht="12.75" customHeight="1" x14ac:dyDescent="0.25">
      <c r="A167" s="392"/>
      <c r="B167" s="496" t="s">
        <v>90</v>
      </c>
      <c r="C167" s="496"/>
      <c r="D167" s="496"/>
    </row>
    <row r="168" spans="1:4" s="490" customFormat="1" ht="26.25" customHeight="1" x14ac:dyDescent="0.2">
      <c r="A168" s="489"/>
      <c r="B168" s="494" t="s">
        <v>91</v>
      </c>
      <c r="C168" s="494"/>
      <c r="D168" s="494"/>
    </row>
    <row r="169" spans="1:4" s="225" customFormat="1" ht="51.75" customHeight="1" x14ac:dyDescent="0.2">
      <c r="A169" s="392"/>
      <c r="B169" s="505" t="s">
        <v>577</v>
      </c>
      <c r="C169" s="506"/>
      <c r="D169" s="506"/>
    </row>
    <row r="170" spans="1:4" s="225" customFormat="1" ht="26.25" customHeight="1" x14ac:dyDescent="0.25">
      <c r="A170" s="392"/>
      <c r="B170" s="502" t="s">
        <v>622</v>
      </c>
      <c r="C170" s="503"/>
      <c r="D170" s="503"/>
    </row>
    <row r="171" spans="1:4" s="225" customFormat="1" ht="26.65" customHeight="1" x14ac:dyDescent="0.25">
      <c r="A171" s="392"/>
      <c r="B171" s="502" t="s">
        <v>620</v>
      </c>
      <c r="C171" s="503"/>
      <c r="D171" s="503"/>
    </row>
    <row r="172" spans="1:4" s="225" customFormat="1" ht="26.65" customHeight="1" x14ac:dyDescent="0.25">
      <c r="A172" s="392"/>
      <c r="B172" s="498" t="s">
        <v>621</v>
      </c>
      <c r="C172" s="498"/>
      <c r="D172" s="498"/>
    </row>
    <row r="173" spans="1:4" s="225" customFormat="1" ht="39.75" customHeight="1" x14ac:dyDescent="0.25">
      <c r="A173" s="392"/>
      <c r="B173" s="498" t="s">
        <v>576</v>
      </c>
      <c r="C173" s="498"/>
      <c r="D173" s="498"/>
    </row>
    <row r="174" spans="1:4" s="225" customFormat="1" ht="26.65" customHeight="1" x14ac:dyDescent="0.25">
      <c r="A174" s="392"/>
      <c r="B174" s="504" t="s">
        <v>92</v>
      </c>
      <c r="C174" s="504"/>
      <c r="D174" s="504"/>
    </row>
    <row r="175" spans="1:4" s="225" customFormat="1" ht="13.35" customHeight="1" x14ac:dyDescent="0.25">
      <c r="A175" s="392"/>
      <c r="B175" s="391"/>
      <c r="C175" s="374"/>
      <c r="D175" s="374"/>
    </row>
    <row r="176" spans="1:4" s="225" customFormat="1" ht="13.35" customHeight="1" x14ac:dyDescent="0.25">
      <c r="B176" s="146"/>
      <c r="C176" s="149"/>
    </row>
    <row r="177" spans="1:4" s="225" customFormat="1" ht="17.100000000000001" customHeight="1" x14ac:dyDescent="0.25">
      <c r="A177" s="393"/>
      <c r="B177" s="507" t="s">
        <v>568</v>
      </c>
      <c r="C177" s="507"/>
      <c r="D177" s="507"/>
    </row>
    <row r="178" spans="1:4" s="225" customFormat="1" ht="13.35" customHeight="1" x14ac:dyDescent="0.25">
      <c r="A178" s="393"/>
      <c r="B178" s="146"/>
      <c r="C178" s="149"/>
    </row>
    <row r="179" spans="1:4" s="386" customFormat="1" ht="39" customHeight="1" x14ac:dyDescent="0.25">
      <c r="A179" s="394"/>
      <c r="B179" s="492" t="s">
        <v>581</v>
      </c>
      <c r="C179" s="493"/>
      <c r="D179" s="493"/>
    </row>
    <row r="180" spans="1:4" s="225" customFormat="1" ht="13.35" customHeight="1" x14ac:dyDescent="0.25">
      <c r="A180" s="394"/>
      <c r="B180" s="146"/>
      <c r="C180" s="209"/>
      <c r="D180" s="209"/>
    </row>
    <row r="181" spans="1:4" s="374" customFormat="1" ht="53.1" customHeight="1" x14ac:dyDescent="0.25">
      <c r="A181" s="394"/>
      <c r="B181" s="494" t="s">
        <v>572</v>
      </c>
      <c r="C181" s="494"/>
      <c r="D181" s="494"/>
    </row>
    <row r="182" spans="1:4" s="225" customFormat="1" ht="13.35" customHeight="1" x14ac:dyDescent="0.25">
      <c r="A182" s="393"/>
      <c r="B182" s="146"/>
      <c r="C182" s="149"/>
    </row>
    <row r="183" spans="1:4" s="225" customFormat="1" ht="13.35" customHeight="1" x14ac:dyDescent="0.25">
      <c r="B183" s="146"/>
      <c r="C183" s="149"/>
    </row>
    <row r="184" spans="1:4" s="374" customFormat="1" ht="16.149999999999999" customHeight="1" x14ac:dyDescent="0.25">
      <c r="A184" s="463"/>
      <c r="B184" s="508" t="s">
        <v>616</v>
      </c>
      <c r="C184" s="508"/>
      <c r="D184" s="508"/>
    </row>
    <row r="185" spans="1:4" s="374" customFormat="1" ht="13.15" customHeight="1" x14ac:dyDescent="0.25">
      <c r="A185" s="463"/>
      <c r="B185" s="146"/>
      <c r="C185" s="149"/>
      <c r="D185" s="225"/>
    </row>
    <row r="186" spans="1:4" s="374" customFormat="1" ht="49.15" customHeight="1" x14ac:dyDescent="0.25">
      <c r="A186" s="464"/>
      <c r="B186" s="492" t="s">
        <v>599</v>
      </c>
      <c r="C186" s="493"/>
      <c r="D186" s="493"/>
    </row>
    <row r="187" spans="1:4" s="374" customFormat="1" ht="13.35" customHeight="1" x14ac:dyDescent="0.25">
      <c r="A187" s="464"/>
      <c r="B187" s="146"/>
      <c r="C187" s="209"/>
      <c r="D187" s="209"/>
    </row>
    <row r="188" spans="1:4" s="374" customFormat="1" ht="77.45" customHeight="1" x14ac:dyDescent="0.25">
      <c r="A188" s="464"/>
      <c r="B188" s="494" t="s">
        <v>619</v>
      </c>
      <c r="C188" s="494"/>
      <c r="D188" s="494"/>
    </row>
    <row r="189" spans="1:4" s="225" customFormat="1" ht="13.35" customHeight="1" x14ac:dyDescent="0.25">
      <c r="A189" s="149"/>
      <c r="B189" s="146"/>
      <c r="C189" s="149"/>
    </row>
    <row r="190" spans="1:4" s="225" customFormat="1" ht="17.100000000000001" customHeight="1" x14ac:dyDescent="0.25">
      <c r="A190" s="395"/>
      <c r="B190" s="501" t="s">
        <v>569</v>
      </c>
      <c r="C190" s="501"/>
      <c r="D190" s="501"/>
    </row>
    <row r="191" spans="1:4" s="225" customFormat="1" ht="13.35" customHeight="1" x14ac:dyDescent="0.25">
      <c r="A191" s="395"/>
      <c r="B191" s="396"/>
      <c r="C191" s="149"/>
    </row>
    <row r="192" spans="1:4" s="225" customFormat="1" ht="26.65" customHeight="1" x14ac:dyDescent="0.25">
      <c r="A192" s="395"/>
      <c r="B192" s="500" t="s">
        <v>563</v>
      </c>
      <c r="C192" s="500"/>
      <c r="D192" s="500"/>
    </row>
    <row r="193" spans="1:4" s="225" customFormat="1" ht="13.35" customHeight="1" x14ac:dyDescent="0.25">
      <c r="A193" s="395"/>
      <c r="B193" s="396"/>
      <c r="C193" s="149"/>
    </row>
    <row r="194" spans="1:4" s="225" customFormat="1" ht="13.35" customHeight="1" x14ac:dyDescent="0.25">
      <c r="A194" s="395"/>
      <c r="B194" s="494" t="s">
        <v>93</v>
      </c>
      <c r="C194" s="494"/>
      <c r="D194" s="494"/>
    </row>
    <row r="195" spans="1:4" s="225" customFormat="1" ht="13.35" customHeight="1" x14ac:dyDescent="0.25">
      <c r="A195" s="395"/>
      <c r="B195" s="396"/>
      <c r="C195" s="149"/>
    </row>
    <row r="196" spans="1:4" ht="13.35" customHeight="1" x14ac:dyDescent="0.25"/>
  </sheetData>
  <sheetProtection algorithmName="SHA-512" hashValue="32paOG4s01Gx62BNEOTOPqUYzCe0HPrmiCfTetIOAkaEQO8u1bo0msfZQTF/rG5ITJyjfLWbem98BCEFiO3+rw==" saltValue="+qB8RnR0hJ3fV5IVFkxfoQ==" spinCount="100000" sheet="1" selectLockedCells="1" selectUnlockedCells="1"/>
  <mergeCells count="133">
    <mergeCell ref="A1:D1"/>
    <mergeCell ref="B38:D38"/>
    <mergeCell ref="B39:D39"/>
    <mergeCell ref="B43:D43"/>
    <mergeCell ref="B13:D13"/>
    <mergeCell ref="B14:D14"/>
    <mergeCell ref="B15:D15"/>
    <mergeCell ref="B20:D20"/>
    <mergeCell ref="B21:D21"/>
    <mergeCell ref="B35:D35"/>
    <mergeCell ref="B36:D36"/>
    <mergeCell ref="B2:D2"/>
    <mergeCell ref="B4:D4"/>
    <mergeCell ref="B17:D17"/>
    <mergeCell ref="B18:D18"/>
    <mergeCell ref="B24:D24"/>
    <mergeCell ref="B23:D23"/>
    <mergeCell ref="B32:D32"/>
    <mergeCell ref="B33:D33"/>
    <mergeCell ref="B34:D34"/>
    <mergeCell ref="B26:D26"/>
    <mergeCell ref="B27:D27"/>
    <mergeCell ref="B29:D29"/>
    <mergeCell ref="B42:D42"/>
    <mergeCell ref="B47:D47"/>
    <mergeCell ref="B48:D48"/>
    <mergeCell ref="B49:D49"/>
    <mergeCell ref="B44:D44"/>
    <mergeCell ref="B45:D45"/>
    <mergeCell ref="B46:D46"/>
    <mergeCell ref="B50:D50"/>
    <mergeCell ref="B51:D51"/>
    <mergeCell ref="B52:D52"/>
    <mergeCell ref="C98:D98"/>
    <mergeCell ref="B113:D113"/>
    <mergeCell ref="B100:D100"/>
    <mergeCell ref="C90:D90"/>
    <mergeCell ref="B53:D53"/>
    <mergeCell ref="B54:D54"/>
    <mergeCell ref="B55:D55"/>
    <mergeCell ref="B56:D56"/>
    <mergeCell ref="B57:D57"/>
    <mergeCell ref="B59:D59"/>
    <mergeCell ref="B60:D60"/>
    <mergeCell ref="B61:D61"/>
    <mergeCell ref="B62:D62"/>
    <mergeCell ref="C84:D84"/>
    <mergeCell ref="C97:D97"/>
    <mergeCell ref="C91:D91"/>
    <mergeCell ref="C93:D93"/>
    <mergeCell ref="C94:D94"/>
    <mergeCell ref="C95:D95"/>
    <mergeCell ref="C96:D96"/>
    <mergeCell ref="B103:D103"/>
    <mergeCell ref="B104:D104"/>
    <mergeCell ref="C92:E92"/>
    <mergeCell ref="B124:D124"/>
    <mergeCell ref="B133:D133"/>
    <mergeCell ref="B159:D159"/>
    <mergeCell ref="B146:D146"/>
    <mergeCell ref="B101:D101"/>
    <mergeCell ref="B107:D107"/>
    <mergeCell ref="B106:D106"/>
    <mergeCell ref="B63:D63"/>
    <mergeCell ref="B65:D65"/>
    <mergeCell ref="B66:D66"/>
    <mergeCell ref="B68:D68"/>
    <mergeCell ref="B69:D69"/>
    <mergeCell ref="B71:D71"/>
    <mergeCell ref="B72:D72"/>
    <mergeCell ref="B74:D74"/>
    <mergeCell ref="B75:D75"/>
    <mergeCell ref="B78:D78"/>
    <mergeCell ref="B80:D80"/>
    <mergeCell ref="B82:D82"/>
    <mergeCell ref="C83:D83"/>
    <mergeCell ref="B86:D86"/>
    <mergeCell ref="B87:D87"/>
    <mergeCell ref="C88:D88"/>
    <mergeCell ref="C89:D89"/>
    <mergeCell ref="B153:D153"/>
    <mergeCell ref="B156:D156"/>
    <mergeCell ref="B140:D140"/>
    <mergeCell ref="B141:D141"/>
    <mergeCell ref="B143:D143"/>
    <mergeCell ref="B144:D144"/>
    <mergeCell ref="B147:D147"/>
    <mergeCell ref="B149:D149"/>
    <mergeCell ref="B150:D150"/>
    <mergeCell ref="B152:D152"/>
    <mergeCell ref="B181:D181"/>
    <mergeCell ref="B192:D192"/>
    <mergeCell ref="B194:D194"/>
    <mergeCell ref="B179:D179"/>
    <mergeCell ref="B190:D190"/>
    <mergeCell ref="B164:D164"/>
    <mergeCell ref="B165:D165"/>
    <mergeCell ref="B170:D170"/>
    <mergeCell ref="B171:D171"/>
    <mergeCell ref="B174:D174"/>
    <mergeCell ref="B169:D169"/>
    <mergeCell ref="B167:D167"/>
    <mergeCell ref="B168:D168"/>
    <mergeCell ref="B173:D173"/>
    <mergeCell ref="B177:D177"/>
    <mergeCell ref="B172:D172"/>
    <mergeCell ref="B184:D184"/>
    <mergeCell ref="B186:D186"/>
    <mergeCell ref="B188:D188"/>
    <mergeCell ref="B158:D158"/>
    <mergeCell ref="B160:D160"/>
    <mergeCell ref="B161:D161"/>
    <mergeCell ref="B162:D162"/>
    <mergeCell ref="B109:D109"/>
    <mergeCell ref="B110:D110"/>
    <mergeCell ref="B112:D112"/>
    <mergeCell ref="B30:D30"/>
    <mergeCell ref="B135:D135"/>
    <mergeCell ref="B136:D136"/>
    <mergeCell ref="B137:D137"/>
    <mergeCell ref="B138:D138"/>
    <mergeCell ref="B125:D125"/>
    <mergeCell ref="B126:D126"/>
    <mergeCell ref="B127:D127"/>
    <mergeCell ref="B129:D129"/>
    <mergeCell ref="B130:D130"/>
    <mergeCell ref="B132:D132"/>
    <mergeCell ref="B116:D116"/>
    <mergeCell ref="B118:D118"/>
    <mergeCell ref="B119:D119"/>
    <mergeCell ref="B121:D121"/>
    <mergeCell ref="B122:D122"/>
    <mergeCell ref="B115:D115"/>
  </mergeCells>
  <pageMargins left="0.70866141732283472" right="0.70866141732283472" top="0.78740157480314965" bottom="0.78740157480314965" header="0.31496062992125984" footer="0.31496062992125984"/>
  <pageSetup paperSize="9" scale="76" fitToHeight="0" orientation="portrait" horizontalDpi="1200" verticalDpi="1200" r:id="rId1"/>
  <headerFooter>
    <oddFooter>&amp;L&amp;F / &amp;A&amp;RSeite &amp;P / &amp;N</oddFooter>
  </headerFooter>
  <rowBreaks count="4" manualBreakCount="4">
    <brk id="43" max="16383" man="1"/>
    <brk id="85" max="16383" man="1"/>
    <brk id="128" max="16383" man="1"/>
    <brk id="16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pageSetUpPr fitToPage="1"/>
  </sheetPr>
  <dimension ref="A1:O44"/>
  <sheetViews>
    <sheetView showGridLines="0" defaultGridColor="0" topLeftCell="A15" colorId="9" zoomScale="85" zoomScaleNormal="85" zoomScaleSheetLayoutView="85" zoomScalePageLayoutView="90" workbookViewId="0">
      <selection activeCell="B40" sqref="B40"/>
    </sheetView>
  </sheetViews>
  <sheetFormatPr baseColWidth="10" defaultColWidth="0" defaultRowHeight="15.75" zeroHeight="1" x14ac:dyDescent="0.25"/>
  <cols>
    <col min="1" max="1" width="60.42578125" style="21" customWidth="1"/>
    <col min="2" max="2" width="58.7109375" style="218" customWidth="1"/>
    <col min="3" max="3" width="1.28515625" style="21" customWidth="1"/>
    <col min="4" max="4" width="19.42578125" style="21" hidden="1" customWidth="1"/>
    <col min="5" max="5" width="9.28515625" style="21" hidden="1" customWidth="1"/>
    <col min="6" max="6" width="11.28515625" style="21" hidden="1" customWidth="1"/>
    <col min="7" max="7" width="10.7109375" style="21" hidden="1" customWidth="1"/>
    <col min="8" max="8" width="13.5703125" style="21" hidden="1" customWidth="1"/>
    <col min="9" max="9" width="11.28515625" style="21" hidden="1" customWidth="1"/>
    <col min="10" max="12" width="11.5703125" style="21" hidden="1" customWidth="1"/>
    <col min="13" max="16384" width="9.28515625" style="21" hidden="1"/>
  </cols>
  <sheetData>
    <row r="1" spans="1:15" s="107" customFormat="1" ht="16.899999999999999" customHeight="1" x14ac:dyDescent="0.2">
      <c r="A1" s="520" t="s">
        <v>94</v>
      </c>
      <c r="B1" s="520"/>
      <c r="C1" s="138"/>
      <c r="D1" s="139"/>
      <c r="E1" s="137"/>
      <c r="F1" s="137"/>
      <c r="G1" s="137"/>
      <c r="I1" s="138"/>
      <c r="J1" s="138"/>
      <c r="L1" s="138"/>
      <c r="O1" s="140"/>
    </row>
    <row r="2" spans="1:15" s="107" customFormat="1" ht="16.899999999999999" customHeight="1" x14ac:dyDescent="0.2">
      <c r="A2" s="520"/>
      <c r="B2" s="520"/>
      <c r="C2" s="141"/>
      <c r="D2" s="139"/>
      <c r="E2" s="137"/>
      <c r="F2" s="137"/>
      <c r="G2" s="137"/>
      <c r="J2" s="142"/>
      <c r="O2" s="143"/>
    </row>
    <row r="3" spans="1:15" ht="52.15" customHeight="1" x14ac:dyDescent="0.2">
      <c r="A3" s="520"/>
      <c r="B3" s="520"/>
      <c r="D3" s="139"/>
      <c r="E3" s="144"/>
      <c r="F3" s="144"/>
      <c r="G3" s="144"/>
      <c r="H3" s="107"/>
      <c r="I3" s="142"/>
      <c r="J3" s="142"/>
      <c r="L3" s="107"/>
      <c r="M3" s="145"/>
      <c r="O3" s="143"/>
    </row>
    <row r="4" spans="1:15" s="107" customFormat="1" ht="17.649999999999999" customHeight="1" x14ac:dyDescent="0.25">
      <c r="A4" s="432" t="s">
        <v>6</v>
      </c>
      <c r="B4" s="437"/>
      <c r="D4" s="108"/>
      <c r="F4" s="109"/>
      <c r="G4" s="110"/>
      <c r="H4" s="111"/>
      <c r="I4" s="112"/>
    </row>
    <row r="5" spans="1:15" s="107" customFormat="1" ht="17.649999999999999" customHeight="1" x14ac:dyDescent="0.25">
      <c r="A5" s="432" t="s">
        <v>95</v>
      </c>
      <c r="B5" s="438"/>
      <c r="D5" s="108"/>
    </row>
    <row r="6" spans="1:15" s="107" customFormat="1" ht="17.649999999999999" customHeight="1" x14ac:dyDescent="0.25">
      <c r="A6" s="432" t="s">
        <v>9</v>
      </c>
      <c r="B6" s="439"/>
      <c r="D6" s="108" t="str">
        <f>CONCATENATE(B6," / ",B7)</f>
        <v xml:space="preserve"> / </v>
      </c>
      <c r="F6" s="108"/>
      <c r="G6" s="108"/>
      <c r="H6" s="108"/>
      <c r="I6" s="108"/>
    </row>
    <row r="7" spans="1:15" s="107" customFormat="1" ht="17.649999999999999" customHeight="1" x14ac:dyDescent="0.25">
      <c r="A7" s="432" t="s">
        <v>11</v>
      </c>
      <c r="B7" s="439"/>
      <c r="D7" s="108"/>
      <c r="G7" s="108"/>
      <c r="H7" s="108"/>
      <c r="I7" s="108"/>
    </row>
    <row r="8" spans="1:15" s="107" customFormat="1" ht="17.649999999999999" customHeight="1" x14ac:dyDescent="0.25">
      <c r="A8" s="432" t="s">
        <v>96</v>
      </c>
      <c r="B8" s="440"/>
      <c r="D8" s="108"/>
      <c r="F8" s="108"/>
      <c r="G8" s="108"/>
      <c r="H8" s="108"/>
      <c r="I8" s="108"/>
    </row>
    <row r="9" spans="1:15" s="107" customFormat="1" ht="17.649999999999999" customHeight="1" x14ac:dyDescent="0.25">
      <c r="A9" s="432" t="s">
        <v>97</v>
      </c>
      <c r="B9" s="441"/>
      <c r="D9" s="108"/>
      <c r="F9" s="108"/>
      <c r="G9" s="108"/>
      <c r="H9" s="108"/>
      <c r="I9" s="108"/>
    </row>
    <row r="10" spans="1:15" s="107" customFormat="1" ht="17.649999999999999" customHeight="1" x14ac:dyDescent="0.25">
      <c r="A10" s="432" t="s">
        <v>98</v>
      </c>
      <c r="B10" s="437"/>
      <c r="D10" s="108"/>
      <c r="F10" s="109"/>
      <c r="G10" s="110"/>
      <c r="H10" s="111"/>
      <c r="I10" s="112"/>
    </row>
    <row r="11" spans="1:15" s="107" customFormat="1" ht="17.649999999999999" customHeight="1" x14ac:dyDescent="0.25">
      <c r="A11" s="432" t="s">
        <v>99</v>
      </c>
      <c r="B11" s="440"/>
      <c r="D11" s="108"/>
      <c r="E11" s="113"/>
      <c r="F11" s="109"/>
      <c r="G11" s="110"/>
      <c r="H11" s="111"/>
      <c r="I11" s="112"/>
    </row>
    <row r="12" spans="1:15" s="107" customFormat="1" ht="10.15" customHeight="1" x14ac:dyDescent="0.25">
      <c r="A12" s="433"/>
      <c r="B12" s="221"/>
      <c r="D12" s="108"/>
      <c r="F12" s="109"/>
      <c r="G12" s="110"/>
      <c r="H12" s="111"/>
      <c r="I12" s="112"/>
    </row>
    <row r="13" spans="1:15" s="107" customFormat="1" ht="17.649999999999999" customHeight="1" x14ac:dyDescent="0.25">
      <c r="A13" s="432" t="s">
        <v>15</v>
      </c>
      <c r="B13" s="441"/>
      <c r="F13" s="109"/>
      <c r="G13" s="110"/>
      <c r="H13" s="111"/>
      <c r="I13" s="112"/>
    </row>
    <row r="14" spans="1:15" s="107" customFormat="1" ht="17.649999999999999" customHeight="1" x14ac:dyDescent="0.25">
      <c r="A14" s="432" t="s">
        <v>100</v>
      </c>
      <c r="B14" s="441"/>
      <c r="F14" s="109"/>
      <c r="G14" s="110"/>
      <c r="H14" s="111"/>
      <c r="I14" s="112"/>
    </row>
    <row r="15" spans="1:15" s="107" customFormat="1" ht="17.649999999999999" customHeight="1" x14ac:dyDescent="0.25">
      <c r="A15" s="432" t="s">
        <v>101</v>
      </c>
      <c r="B15" s="441"/>
      <c r="D15" s="108"/>
      <c r="F15" s="109"/>
      <c r="G15" s="110"/>
      <c r="H15" s="111"/>
      <c r="I15" s="112"/>
    </row>
    <row r="16" spans="1:15" s="107" customFormat="1" ht="17.649999999999999" customHeight="1" x14ac:dyDescent="0.25">
      <c r="A16" s="432" t="s">
        <v>102</v>
      </c>
      <c r="B16" s="442"/>
      <c r="D16" s="108"/>
      <c r="F16" s="109"/>
      <c r="G16" s="110"/>
      <c r="H16" s="111"/>
      <c r="I16" s="112"/>
    </row>
    <row r="17" spans="1:11" s="107" customFormat="1" ht="17.649999999999999" customHeight="1" x14ac:dyDescent="0.25">
      <c r="A17" s="432" t="s">
        <v>103</v>
      </c>
      <c r="B17" s="441"/>
      <c r="D17" s="108"/>
      <c r="F17" s="109"/>
      <c r="G17" s="110"/>
      <c r="H17" s="111"/>
      <c r="I17" s="112"/>
    </row>
    <row r="18" spans="1:11" s="107" customFormat="1" ht="17.649999999999999" customHeight="1" x14ac:dyDescent="0.25">
      <c r="A18" s="432" t="s">
        <v>19</v>
      </c>
      <c r="B18" s="441"/>
      <c r="D18" s="108"/>
      <c r="F18" s="109"/>
      <c r="G18" s="110"/>
      <c r="H18" s="111"/>
      <c r="I18" s="112"/>
    </row>
    <row r="19" spans="1:11" s="107" customFormat="1" ht="52.15" customHeight="1" x14ac:dyDescent="0.25">
      <c r="A19" s="434" t="s">
        <v>561</v>
      </c>
      <c r="B19" s="443"/>
      <c r="D19" s="108"/>
      <c r="F19" s="109"/>
      <c r="G19" s="110"/>
      <c r="H19" s="111"/>
      <c r="I19" s="112"/>
    </row>
    <row r="20" spans="1:11" s="107" customFormat="1" ht="10.15" customHeight="1" x14ac:dyDescent="0.25">
      <c r="A20" s="435"/>
      <c r="B20" s="222"/>
      <c r="D20" s="108"/>
      <c r="F20" s="109"/>
      <c r="G20" s="110"/>
      <c r="H20" s="111"/>
      <c r="I20" s="112"/>
    </row>
    <row r="21" spans="1:11" s="107" customFormat="1" ht="17.649999999999999" customHeight="1" x14ac:dyDescent="0.25">
      <c r="A21" s="432" t="s">
        <v>23</v>
      </c>
      <c r="B21" s="440"/>
      <c r="D21" s="108"/>
      <c r="E21" s="113"/>
      <c r="F21" s="109"/>
      <c r="G21" s="110"/>
      <c r="H21" s="111"/>
      <c r="I21" s="112"/>
    </row>
    <row r="22" spans="1:11" s="107" customFormat="1" ht="17.649999999999999" customHeight="1" x14ac:dyDescent="0.25">
      <c r="A22" s="432" t="s">
        <v>24</v>
      </c>
      <c r="B22" s="444"/>
      <c r="F22" s="108"/>
      <c r="H22" s="109"/>
      <c r="I22" s="110"/>
      <c r="J22" s="111"/>
      <c r="K22" s="112"/>
    </row>
    <row r="23" spans="1:11" s="107" customFormat="1" ht="34.9" customHeight="1" x14ac:dyDescent="0.25">
      <c r="A23" s="434" t="s">
        <v>25</v>
      </c>
      <c r="B23" s="445"/>
      <c r="G23" s="109"/>
      <c r="H23" s="109"/>
      <c r="I23" s="110"/>
      <c r="J23" s="111"/>
      <c r="K23" s="112"/>
    </row>
    <row r="24" spans="1:11" s="107" customFormat="1" ht="17.649999999999999" customHeight="1" x14ac:dyDescent="0.25">
      <c r="A24" s="432" t="s">
        <v>27</v>
      </c>
      <c r="B24" s="446"/>
      <c r="D24" s="114" t="str">
        <f>IF(B24="","",CONCATENATE(TEXT(MONTH(B24),"00"),".",YEAR(B24)))</f>
        <v/>
      </c>
      <c r="E24" s="115" t="str">
        <f>IF(B24="","",MONTH(B24))</f>
        <v/>
      </c>
      <c r="F24" s="108"/>
    </row>
    <row r="25" spans="1:11" s="107" customFormat="1" ht="17.649999999999999" customHeight="1" x14ac:dyDescent="0.25">
      <c r="A25" s="436" t="s">
        <v>28</v>
      </c>
      <c r="B25" s="447" t="str">
        <f>IF(E24="","",IF(E24+4&gt;12,DATE(YEAR(B24)+1,E24-8,1)-1,DATE(YEAR(B24),E24+4,1)-1))</f>
        <v/>
      </c>
      <c r="D25" s="108" t="e">
        <f>CONCATENATE(Übersetzungstexte!A108,"  ",TEXT(DAY(B25),"00"),".",TEXT(MONTH(B25),"00"),".",YEAR(B25))</f>
        <v>#VALUE!</v>
      </c>
      <c r="F25" s="114"/>
      <c r="G25" s="109"/>
      <c r="H25" s="109"/>
      <c r="I25" s="110"/>
      <c r="J25" s="111"/>
      <c r="K25" s="112"/>
    </row>
    <row r="26" spans="1:11" s="107" customFormat="1" ht="10.15" customHeight="1" x14ac:dyDescent="0.25">
      <c r="A26" s="435"/>
      <c r="B26" s="223"/>
      <c r="G26" s="109"/>
      <c r="H26" s="109"/>
      <c r="I26" s="110"/>
      <c r="J26" s="111"/>
      <c r="K26" s="112"/>
    </row>
    <row r="27" spans="1:11" s="107" customFormat="1" ht="17.649999999999999" customHeight="1" x14ac:dyDescent="0.25">
      <c r="A27" s="432" t="s">
        <v>30</v>
      </c>
      <c r="B27" s="448" t="str">
        <f>IF(NOT($B$24=""),VLOOKUP($B$24,Hilfsdaten!$A$3:'Hilfsdaten'!$D$40,2,TRUE),"")</f>
        <v/>
      </c>
    </row>
    <row r="28" spans="1:11" s="107" customFormat="1" ht="17.649999999999999" customHeight="1" x14ac:dyDescent="0.25">
      <c r="A28" s="432" t="s">
        <v>32</v>
      </c>
      <c r="B28" s="449" t="str">
        <f>IF(NOT($B$24=""),VLOOKUP($B$24,Hilfsdaten!$A$3:'Hilfsdaten'!$D$40,3,TRUE),"")</f>
        <v/>
      </c>
      <c r="F28" s="108"/>
    </row>
    <row r="29" spans="1:11" s="107" customFormat="1" ht="17.649999999999999" customHeight="1" x14ac:dyDescent="0.25">
      <c r="A29" s="432" t="s">
        <v>33</v>
      </c>
      <c r="B29" s="450">
        <f>'1042Cd Saisonale Ausfallstd.'!X7</f>
        <v>0</v>
      </c>
      <c r="F29" s="108"/>
    </row>
    <row r="30" spans="1:11" s="107" customFormat="1" ht="17.649999999999999" customHeight="1" x14ac:dyDescent="0.25">
      <c r="A30" s="432" t="s">
        <v>34</v>
      </c>
      <c r="B30" s="451"/>
      <c r="F30" s="108"/>
    </row>
    <row r="31" spans="1:11" s="107" customFormat="1" ht="17.649999999999999" customHeight="1" x14ac:dyDescent="0.25">
      <c r="A31" s="432" t="s">
        <v>35</v>
      </c>
      <c r="B31" s="452" t="str">
        <f>IF(NOT(B24=""),VLOOKUP(B$24,Hilfsdaten!$A$3:'Hilfsdaten'!$D$40,4,TRUE),"")</f>
        <v/>
      </c>
      <c r="F31" s="108"/>
    </row>
    <row r="32" spans="1:11" ht="9.6" customHeight="1" x14ac:dyDescent="0.25"/>
    <row r="33" spans="1:3" s="107" customFormat="1" ht="16.899999999999999" customHeight="1" x14ac:dyDescent="0.25">
      <c r="A33" s="136" t="s">
        <v>104</v>
      </c>
      <c r="B33" s="219"/>
    </row>
    <row r="34" spans="1:3" ht="15.75" customHeight="1" x14ac:dyDescent="0.2">
      <c r="A34" s="523" t="s">
        <v>105</v>
      </c>
      <c r="B34" s="523"/>
    </row>
    <row r="35" spans="1:3" s="20" customFormat="1" ht="27.75" customHeight="1" x14ac:dyDescent="0.2">
      <c r="A35" s="523" t="s">
        <v>106</v>
      </c>
      <c r="B35" s="523"/>
    </row>
    <row r="36" spans="1:3" s="20" customFormat="1" ht="69.75" customHeight="1" x14ac:dyDescent="0.2">
      <c r="A36" s="524" t="s">
        <v>107</v>
      </c>
      <c r="B36" s="525"/>
    </row>
    <row r="37" spans="1:3" s="20" customFormat="1" ht="140.25" customHeight="1" x14ac:dyDescent="0.2">
      <c r="A37" s="523" t="s">
        <v>566</v>
      </c>
      <c r="B37" s="524"/>
    </row>
    <row r="38" spans="1:3" s="20" customFormat="1" ht="10.15" customHeight="1" x14ac:dyDescent="0.25">
      <c r="A38" s="37"/>
      <c r="B38" s="220"/>
    </row>
    <row r="39" spans="1:3" s="20" customFormat="1" ht="17.649999999999999" customHeight="1" x14ac:dyDescent="0.2">
      <c r="A39" s="432" t="s">
        <v>108</v>
      </c>
      <c r="B39" s="453"/>
    </row>
    <row r="40" spans="1:3" ht="17.649999999999999" customHeight="1" x14ac:dyDescent="0.2">
      <c r="A40" s="455" t="s">
        <v>109</v>
      </c>
      <c r="B40" s="454"/>
    </row>
    <row r="41" spans="1:3" s="23" customFormat="1" ht="78.75" customHeight="1" x14ac:dyDescent="0.25">
      <c r="A41" s="521" t="s">
        <v>110</v>
      </c>
      <c r="B41" s="522"/>
      <c r="C41" s="22"/>
    </row>
    <row r="42" spans="1:3" s="23" customFormat="1" ht="5.65" customHeight="1" x14ac:dyDescent="0.25">
      <c r="A42" s="21"/>
      <c r="B42" s="218"/>
      <c r="C42" s="22"/>
    </row>
    <row r="43" spans="1:3" s="20" customFormat="1" ht="13.15" hidden="1" customHeight="1" x14ac:dyDescent="0.25">
      <c r="A43" s="21"/>
      <c r="B43" s="218"/>
    </row>
    <row r="44" spans="1:3" ht="6.6" customHeight="1" x14ac:dyDescent="0.25"/>
  </sheetData>
  <sheetProtection algorithmName="SHA-512" hashValue="0sCx9HY1Hr5qv529NueRgZADYPU1uVJgwMix7btGgwg7Q7BfKRe8QQEYZ8HlyEeHAtuV/arZSo94NmJr/1MdFQ==" saltValue="c/L1z2QRE6mP7DWzalneuQ==" spinCount="100000" sheet="1" selectLockedCells="1"/>
  <mergeCells count="6">
    <mergeCell ref="A1:B3"/>
    <mergeCell ref="A41:B41"/>
    <mergeCell ref="A37:B37"/>
    <mergeCell ref="A34:B34"/>
    <mergeCell ref="A35:B35"/>
    <mergeCell ref="A36:B36"/>
  </mergeCells>
  <phoneticPr fontId="9" type="noConversion"/>
  <conditionalFormatting sqref="B4:B5">
    <cfRule type="expression" dxfId="59" priority="15" stopIfTrue="1">
      <formula>B4=""</formula>
    </cfRule>
  </conditionalFormatting>
  <conditionalFormatting sqref="B5">
    <cfRule type="cellIs" dxfId="58" priority="65" operator="notBetween">
      <formula>10000000</formula>
      <formula>999999999</formula>
    </cfRule>
  </conditionalFormatting>
  <conditionalFormatting sqref="B6:B11">
    <cfRule type="expression" dxfId="57" priority="8">
      <formula>B6=""</formula>
    </cfRule>
  </conditionalFormatting>
  <conditionalFormatting sqref="B10">
    <cfRule type="cellIs" dxfId="56" priority="23" operator="notBetween">
      <formula>1000</formula>
      <formula>9658</formula>
    </cfRule>
  </conditionalFormatting>
  <conditionalFormatting sqref="B13:B19">
    <cfRule type="expression" dxfId="55" priority="49">
      <formula>OR(B13="")</formula>
    </cfRule>
  </conditionalFormatting>
  <conditionalFormatting sqref="B21:B24">
    <cfRule type="expression" dxfId="54" priority="5">
      <formula>B21=""</formula>
    </cfRule>
  </conditionalFormatting>
  <conditionalFormatting sqref="B30">
    <cfRule type="expression" dxfId="53" priority="1">
      <formula>$B$30=""</formula>
    </cfRule>
  </conditionalFormatting>
  <conditionalFormatting sqref="B39:B40">
    <cfRule type="cellIs" dxfId="52" priority="28" operator="equal">
      <formula>""</formula>
    </cfRule>
  </conditionalFormatting>
  <dataValidations xWindow="676" yWindow="598" count="5">
    <dataValidation allowBlank="1" showInputMessage="1" showErrorMessage="1" prompt="Bitte geben Sie ein Datum im Format TT.MM.JJJJ ein." sqref="B22" xr:uid="{00000000-0002-0000-0100-000000000000}"/>
    <dataValidation allowBlank="1" showInputMessage="1" showErrorMessage="1" prompt="Bitte geben Sie die 8- oder 9-stellige BUR-Nummer an. _x000a_(BUR = Betriebs- und Unternehmensregister)" sqref="B5" xr:uid="{00000000-0002-0000-0100-000001000000}"/>
    <dataValidation allowBlank="1" showInputMessage="1" showErrorMessage="1" prompt="Geben Sie eine Periode im Format MM.JJJJ ein. Beispiel: 02.2025" sqref="B24" xr:uid="{00000000-0002-0000-0100-000002000000}"/>
    <dataValidation allowBlank="1" showInputMessage="1" showErrorMessage="1" prompt="Vertragliche wöchentliche Normalarbeitszeit in der unten angegebenen Periode in Stunden und Industrieminuten." sqref="B23" xr:uid="{00000000-0002-0000-0100-000003000000}"/>
    <dataValidation allowBlank="1" showInputMessage="1" showErrorMessage="1" prompt="Bitte geben Sie die 9-stellige UID in folgendem Format ein:_x000a_CHE-xxx.xxx.xxx" sqref="B4" xr:uid="{00000000-0002-0000-0100-000004000000}"/>
  </dataValidations>
  <pageMargins left="0.70866141732283472" right="0.70866141732283472" top="0.74803149606299213" bottom="0.74803149606299213" header="0.31496062992125984" footer="0.31496062992125984"/>
  <pageSetup paperSize="9" scale="74" orientation="portrait" horizontalDpi="300" verticalDpi="300" r:id="rId1"/>
  <headerFooter>
    <oddFooter>&amp;L&amp;F / &amp;A / 06.2024&amp;R Seite &amp;P / &amp;N</oddFooter>
  </headerFooter>
  <ignoredErrors>
    <ignoredError sqref="B27:B28" unlockedFormula="1"/>
  </ignoredErrors>
  <drawing r:id="rId2"/>
  <extLst>
    <ext xmlns:x14="http://schemas.microsoft.com/office/spreadsheetml/2009/9/main" uri="{CCE6A557-97BC-4b89-ADB6-D9C93CAAB3DF}">
      <x14:dataValidations xmlns:xm="http://schemas.microsoft.com/office/excel/2006/main" xWindow="676" yWindow="598" count="2">
        <x14:dataValidation type="list" allowBlank="1" showInputMessage="1" showErrorMessage="1" error="Bitte wählen Sie aus der Liste" xr:uid="{00000000-0002-0000-0100-000005000000}">
          <x14:formula1>
            <xm:f>Hilfsdaten!$F$3:$F$4</xm:f>
          </x14:formula1>
          <xm:sqref>B13</xm:sqref>
        </x14:dataValidation>
        <x14:dataValidation type="list" allowBlank="1" showInputMessage="1" showErrorMessage="1" xr:uid="{00000000-0002-0000-0100-000006000000}">
          <x14:formula1>
            <xm:f>Hilfsdaten!$F$19:$F$22</xm:f>
          </x14:formula1>
          <xm:sqref>B30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M208"/>
  <sheetViews>
    <sheetView showGridLines="0" zoomScale="85" zoomScaleNormal="85" zoomScaleSheetLayoutView="85" zoomScalePageLayoutView="85" workbookViewId="0">
      <pane ySplit="7" topLeftCell="A8" activePane="bottomLeft" state="frozen"/>
      <selection activeCell="B1" sqref="B1"/>
      <selection pane="bottomLeft" activeCell="I19" sqref="I19"/>
    </sheetView>
  </sheetViews>
  <sheetFormatPr baseColWidth="10" defaultColWidth="0" defaultRowHeight="12.75" zeroHeight="1" x14ac:dyDescent="0.2"/>
  <cols>
    <col min="1" max="1" width="16.7109375" style="32" customWidth="1"/>
    <col min="2" max="3" width="20.7109375" style="158" customWidth="1"/>
    <col min="4" max="4" width="11.7109375" style="31" customWidth="1"/>
    <col min="5" max="5" width="14.5703125" style="25" customWidth="1"/>
    <col min="6" max="12" width="11.7109375" style="30" customWidth="1"/>
    <col min="13" max="15" width="11.7109375" style="284" customWidth="1"/>
    <col min="16" max="18" width="11.7109375" style="25" customWidth="1"/>
    <col min="19" max="19" width="11.7109375" style="422" customWidth="1"/>
    <col min="20" max="20" width="11.7109375" style="25" customWidth="1"/>
    <col min="21" max="21" width="22.7109375" style="31" customWidth="1"/>
    <col min="22" max="22" width="11.7109375" style="160" customWidth="1"/>
    <col min="23" max="23" width="13.7109375" style="31" customWidth="1"/>
    <col min="24" max="24" width="5.7109375" style="90" customWidth="1"/>
    <col min="25" max="25" width="7.5703125" style="72" hidden="1" customWidth="1"/>
    <col min="26" max="26" width="9.28515625" style="73" hidden="1" customWidth="1"/>
    <col min="27" max="27" width="8.5703125" style="73" hidden="1" customWidth="1"/>
    <col min="28" max="28" width="6.7109375" style="73" hidden="1" customWidth="1"/>
    <col min="29" max="29" width="10" style="79" hidden="1" customWidth="1"/>
    <col min="30" max="32" width="10" style="73" hidden="1" customWidth="1"/>
    <col min="33" max="36" width="10" style="74" hidden="1" customWidth="1"/>
    <col min="37" max="37" width="10.7109375" style="74" hidden="1" customWidth="1"/>
    <col min="38" max="39" width="19.7109375" style="74" hidden="1" customWidth="1"/>
    <col min="40" max="42" width="11.5703125" style="74" hidden="1" customWidth="1"/>
    <col min="43" max="16384" width="11.5703125" style="74" hidden="1"/>
  </cols>
  <sheetData>
    <row r="1" spans="1:39" s="107" customFormat="1" ht="16.899999999999999" customHeight="1" x14ac:dyDescent="0.2">
      <c r="B1" s="172" t="s">
        <v>111</v>
      </c>
      <c r="C1" s="534" t="str">
        <f>'1042Ad Antrag'!$D$6</f>
        <v xml:space="preserve"> / </v>
      </c>
      <c r="D1" s="535"/>
      <c r="E1" s="151"/>
      <c r="F1" s="165"/>
      <c r="G1" s="151"/>
      <c r="H1" s="151"/>
      <c r="I1" s="151"/>
      <c r="J1" s="151"/>
      <c r="K1" s="166"/>
      <c r="L1" s="166"/>
      <c r="M1" s="151"/>
      <c r="N1" s="150"/>
      <c r="O1" s="150"/>
      <c r="P1" s="150"/>
      <c r="Q1" s="150"/>
      <c r="R1" s="151"/>
      <c r="S1" s="151"/>
      <c r="T1" s="151"/>
      <c r="U1" s="38"/>
      <c r="V1" s="137"/>
      <c r="W1" s="38"/>
    </row>
    <row r="2" spans="1:39" s="107" customFormat="1" ht="16.899999999999999" customHeight="1" thickBot="1" x14ac:dyDescent="0.25">
      <c r="B2" s="173" t="s">
        <v>112</v>
      </c>
      <c r="C2" s="536" t="str">
        <f>'1042Ad Antrag'!$D$24</f>
        <v/>
      </c>
      <c r="D2" s="537"/>
      <c r="E2" s="151"/>
      <c r="F2" s="165"/>
      <c r="G2" s="151"/>
      <c r="H2" s="151"/>
      <c r="I2" s="151"/>
      <c r="J2" s="151"/>
      <c r="K2" s="167"/>
      <c r="L2" s="167"/>
      <c r="M2" s="151"/>
      <c r="N2" s="166"/>
      <c r="O2" s="151"/>
      <c r="P2" s="151"/>
      <c r="Q2" s="152"/>
      <c r="R2" s="151"/>
      <c r="S2" s="151"/>
      <c r="T2" s="151"/>
      <c r="U2" s="38"/>
      <c r="V2" s="137"/>
      <c r="W2" s="38"/>
      <c r="Y2" s="107">
        <f>YEAR('1042Ad Antrag'!B$24)</f>
        <v>1900</v>
      </c>
      <c r="Z2" s="107" t="s">
        <v>113</v>
      </c>
    </row>
    <row r="3" spans="1:39" s="21" customFormat="1" ht="49.9" customHeight="1" thickBot="1" x14ac:dyDescent="0.25">
      <c r="D3" s="139"/>
      <c r="E3" s="163"/>
      <c r="F3" s="165"/>
      <c r="G3" s="151"/>
      <c r="H3" s="151"/>
      <c r="I3" s="151"/>
      <c r="J3" s="151"/>
      <c r="K3" s="167"/>
      <c r="L3" s="167"/>
      <c r="M3" s="151"/>
      <c r="N3" s="152"/>
      <c r="O3" s="152"/>
      <c r="P3" s="151"/>
      <c r="Q3" s="152"/>
      <c r="R3" s="163"/>
      <c r="S3" s="164"/>
      <c r="T3" s="163"/>
      <c r="U3" s="161"/>
      <c r="V3" s="159"/>
      <c r="W3" s="161"/>
      <c r="Y3" s="21">
        <v>18</v>
      </c>
      <c r="Z3" s="21" t="s">
        <v>114</v>
      </c>
    </row>
    <row r="4" spans="1:39" s="236" customFormat="1" ht="16.899999999999999" customHeight="1" thickBot="1" x14ac:dyDescent="0.3">
      <c r="A4" s="162" t="s">
        <v>115</v>
      </c>
      <c r="B4" s="226"/>
      <c r="C4" s="226"/>
      <c r="D4" s="227"/>
      <c r="E4" s="229"/>
      <c r="F4" s="228" t="s">
        <v>116</v>
      </c>
      <c r="G4" s="229"/>
      <c r="H4" s="229"/>
      <c r="I4" s="229"/>
      <c r="J4" s="153"/>
      <c r="K4" s="153"/>
      <c r="L4" s="230"/>
      <c r="M4" s="162" t="s">
        <v>117</v>
      </c>
      <c r="N4" s="153"/>
      <c r="O4" s="153"/>
      <c r="P4" s="153"/>
      <c r="Q4" s="153"/>
      <c r="R4" s="153"/>
      <c r="S4" s="153"/>
      <c r="T4" s="231"/>
      <c r="U4" s="227" t="s">
        <v>614</v>
      </c>
      <c r="V4" s="153"/>
      <c r="W4" s="232"/>
      <c r="X4" s="233"/>
      <c r="Y4" s="234" t="str">
        <f>'1042Ad Antrag'!$B$27</f>
        <v/>
      </c>
      <c r="Z4" s="235"/>
      <c r="AA4" s="235"/>
      <c r="AB4" s="235"/>
      <c r="AC4" s="165"/>
      <c r="AD4" s="138"/>
      <c r="AE4" s="138"/>
      <c r="AF4" s="138"/>
      <c r="AG4" s="138"/>
      <c r="AH4" s="235" t="e">
        <f>'1042Ad Antrag'!B28-1</f>
        <v>#VALUE!</v>
      </c>
      <c r="AI4" s="138"/>
      <c r="AJ4" s="138"/>
      <c r="AK4" s="138"/>
      <c r="AL4" s="138"/>
      <c r="AM4" s="138"/>
    </row>
    <row r="5" spans="1:39" s="78" customFormat="1" ht="26.85" customHeight="1" x14ac:dyDescent="0.2">
      <c r="A5" s="556" t="s">
        <v>586</v>
      </c>
      <c r="B5" s="552" t="s">
        <v>118</v>
      </c>
      <c r="C5" s="552" t="s">
        <v>119</v>
      </c>
      <c r="D5" s="554" t="s">
        <v>120</v>
      </c>
      <c r="E5" s="558" t="s">
        <v>612</v>
      </c>
      <c r="F5" s="550" t="s">
        <v>121</v>
      </c>
      <c r="G5" s="548" t="s">
        <v>122</v>
      </c>
      <c r="H5" s="542" t="s">
        <v>123</v>
      </c>
      <c r="I5" s="538" t="s">
        <v>124</v>
      </c>
      <c r="J5" s="538" t="s">
        <v>125</v>
      </c>
      <c r="K5" s="538" t="s">
        <v>126</v>
      </c>
      <c r="L5" s="526" t="s">
        <v>127</v>
      </c>
      <c r="M5" s="540" t="s">
        <v>128</v>
      </c>
      <c r="N5" s="541"/>
      <c r="O5" s="546" t="s">
        <v>388</v>
      </c>
      <c r="P5" s="548" t="s">
        <v>73</v>
      </c>
      <c r="Q5" s="544" t="s">
        <v>75</v>
      </c>
      <c r="R5" s="545"/>
      <c r="S5" s="538" t="s">
        <v>129</v>
      </c>
      <c r="T5" s="526" t="s">
        <v>130</v>
      </c>
      <c r="U5" s="528" t="s">
        <v>82</v>
      </c>
      <c r="V5" s="530" t="s">
        <v>131</v>
      </c>
      <c r="W5" s="532" t="s">
        <v>132</v>
      </c>
      <c r="X5" s="91"/>
      <c r="Y5" s="72"/>
      <c r="Z5" s="75"/>
      <c r="AA5" s="75"/>
      <c r="AB5" s="75"/>
      <c r="AC5" s="77"/>
      <c r="AD5" s="76"/>
      <c r="AE5" s="76"/>
      <c r="AF5" s="76"/>
      <c r="AG5" s="76"/>
      <c r="AH5" s="75"/>
      <c r="AI5" s="76"/>
      <c r="AJ5" s="76"/>
      <c r="AK5" s="76"/>
      <c r="AL5" s="76"/>
      <c r="AM5" s="76"/>
    </row>
    <row r="6" spans="1:39" s="31" customFormat="1" ht="26.85" customHeight="1" x14ac:dyDescent="0.2">
      <c r="A6" s="557"/>
      <c r="B6" s="553"/>
      <c r="C6" s="553"/>
      <c r="D6" s="555"/>
      <c r="E6" s="559"/>
      <c r="F6" s="551"/>
      <c r="G6" s="549"/>
      <c r="H6" s="543"/>
      <c r="I6" s="539"/>
      <c r="J6" s="539"/>
      <c r="K6" s="539"/>
      <c r="L6" s="527"/>
      <c r="M6" s="359" t="s">
        <v>133</v>
      </c>
      <c r="N6" s="156" t="s">
        <v>134</v>
      </c>
      <c r="O6" s="547"/>
      <c r="P6" s="549"/>
      <c r="Q6" s="157" t="s">
        <v>135</v>
      </c>
      <c r="R6" s="358" t="s">
        <v>136</v>
      </c>
      <c r="S6" s="539"/>
      <c r="T6" s="527"/>
      <c r="U6" s="529"/>
      <c r="V6" s="531"/>
      <c r="W6" s="533"/>
      <c r="X6" s="154"/>
      <c r="Y6" s="96" t="s">
        <v>137</v>
      </c>
      <c r="Z6" s="98" t="s">
        <v>138</v>
      </c>
      <c r="AA6" s="98" t="s">
        <v>139</v>
      </c>
      <c r="AB6" s="28" t="s">
        <v>140</v>
      </c>
      <c r="AC6" s="155" t="s">
        <v>141</v>
      </c>
      <c r="AD6" s="100" t="s">
        <v>142</v>
      </c>
      <c r="AE6" s="100" t="s">
        <v>143</v>
      </c>
      <c r="AF6" s="100" t="s">
        <v>144</v>
      </c>
      <c r="AG6" s="100" t="s">
        <v>145</v>
      </c>
      <c r="AH6" s="98" t="s">
        <v>146</v>
      </c>
      <c r="AI6" s="100" t="s">
        <v>147</v>
      </c>
      <c r="AJ6" s="100" t="s">
        <v>148</v>
      </c>
      <c r="AK6" s="100" t="s">
        <v>149</v>
      </c>
      <c r="AL6" s="29" t="s">
        <v>150</v>
      </c>
      <c r="AM6" s="29"/>
    </row>
    <row r="7" spans="1:39" s="421" customFormat="1" ht="16.899999999999999" customHeight="1" x14ac:dyDescent="0.25">
      <c r="A7" s="409" t="s">
        <v>151</v>
      </c>
      <c r="B7" s="472" t="s">
        <v>152</v>
      </c>
      <c r="C7" s="473" t="s">
        <v>153</v>
      </c>
      <c r="D7" s="474">
        <v>31079</v>
      </c>
      <c r="E7" s="468" t="s">
        <v>604</v>
      </c>
      <c r="F7" s="286"/>
      <c r="G7" s="287">
        <v>22.5</v>
      </c>
      <c r="H7" s="410">
        <v>13</v>
      </c>
      <c r="I7" s="285">
        <v>2000</v>
      </c>
      <c r="J7" s="411">
        <v>25</v>
      </c>
      <c r="K7" s="285">
        <v>7</v>
      </c>
      <c r="L7" s="412">
        <v>40</v>
      </c>
      <c r="M7" s="286">
        <v>40</v>
      </c>
      <c r="N7" s="287">
        <v>184</v>
      </c>
      <c r="O7" s="413">
        <v>123</v>
      </c>
      <c r="P7" s="287">
        <v>8</v>
      </c>
      <c r="Q7" s="413">
        <v>-5</v>
      </c>
      <c r="R7" s="287">
        <v>6</v>
      </c>
      <c r="S7" s="285">
        <v>15</v>
      </c>
      <c r="T7" s="412">
        <v>0</v>
      </c>
      <c r="U7" s="424"/>
      <c r="V7" s="425"/>
      <c r="W7" s="426"/>
      <c r="X7" s="414"/>
      <c r="Y7" s="415"/>
      <c r="Z7" s="415"/>
      <c r="AA7" s="416"/>
      <c r="AB7" s="416"/>
      <c r="AC7" s="417"/>
      <c r="AD7" s="416"/>
      <c r="AE7" s="416"/>
      <c r="AF7" s="416"/>
      <c r="AG7" s="416"/>
      <c r="AH7" s="418"/>
      <c r="AI7" s="419"/>
      <c r="AJ7" s="418"/>
      <c r="AK7" s="418"/>
      <c r="AL7" s="419"/>
      <c r="AM7" s="420"/>
    </row>
    <row r="8" spans="1:39" s="421" customFormat="1" ht="16.899999999999999" customHeight="1" x14ac:dyDescent="0.25">
      <c r="A8" s="400"/>
      <c r="B8" s="475"/>
      <c r="C8" s="476"/>
      <c r="D8" s="477"/>
      <c r="E8" s="469"/>
      <c r="F8" s="212"/>
      <c r="G8" s="213"/>
      <c r="H8" s="402"/>
      <c r="I8" s="86"/>
      <c r="J8" s="278"/>
      <c r="K8" s="86"/>
      <c r="L8" s="279"/>
      <c r="M8" s="240"/>
      <c r="N8" s="214"/>
      <c r="O8" s="403"/>
      <c r="P8" s="214"/>
      <c r="Q8" s="241"/>
      <c r="R8" s="213"/>
      <c r="S8" s="86"/>
      <c r="T8" s="423"/>
      <c r="U8" s="406"/>
      <c r="V8" s="407"/>
      <c r="W8" s="408"/>
      <c r="X8" s="414"/>
      <c r="Y8" s="242">
        <f t="shared" ref="Y8" si="0">IF(Y$2-YEAR(D8)&lt;Y$3,0,1)</f>
        <v>0</v>
      </c>
      <c r="Z8" s="242">
        <f>IF('1042Ed Abrechnung'!D12="",0,1)</f>
        <v>0</v>
      </c>
      <c r="AA8" s="45" t="e">
        <f t="shared" ref="AA8" si="1">ROUND((K8+J8)/(Y$4-(K8+J8))*100,2)</f>
        <v>#VALUE!</v>
      </c>
      <c r="AB8" s="45">
        <f t="shared" ref="AB8" si="2">ROUND(H8,0)/12</f>
        <v>0</v>
      </c>
      <c r="AC8" s="56" t="str">
        <f t="shared" ref="AC8" si="3">IF(AND(A8="",B8="",C8=""),"",ROUND((Y$4-(K8+J8))*L8/60,1))</f>
        <v/>
      </c>
      <c r="AD8" s="45" t="str">
        <f>IF(OR(AND(A8="",B8="",C8=""),G8=0,G8=""),"",ROUND((1+AA8/100)*AB8*G8,2))</f>
        <v/>
      </c>
      <c r="AE8" s="45" t="str">
        <f>IF(OR(AND(A8="",B8="",C8=""),G8=0,G8="",M8=0,M8=""),"",ROUND((1+AA8/100)*(I8/(Y$4*L8/5)+AB8*G8),2))</f>
        <v/>
      </c>
      <c r="AF8" s="45" t="str">
        <f t="shared" ref="AF8" si="4">IF(OR(AND(A8="",B8="",C8=""),F8=0,F8="",AC8=0,AC8=""),"",ROUND((AB8*F8/AC8),2))</f>
        <v/>
      </c>
      <c r="AG8" s="45" t="str">
        <f t="shared" ref="AG8" si="5">IF(OR(AND(A8="",B8="",C8=""),F8=0,F8="",AC8=0,AC8=""),"",ROUND((I8/(12*AB8*F8)+1)*AB8*F8/AC8,2))</f>
        <v/>
      </c>
      <c r="AH8" s="243" t="str">
        <f t="shared" ref="AH8" si="6">IF(OR(AND(A8="",B8="",C8=""),AC8=0,AC8=""),"",ROUND(AH$4 / AC8,1))</f>
        <v/>
      </c>
      <c r="AI8" s="244" t="str">
        <f t="shared" ref="AI8" si="7">IF(OR(AND(A8="",B8="",C8=""),Y$4=""),"",IF(AND(G8&gt;0,I8&gt;0),AE8, IF(G8&gt;0,AD8, IF(AND(F8&gt;0,I8&gt;0),AG8,AF8))))</f>
        <v/>
      </c>
      <c r="AJ8" s="243" t="str">
        <f t="shared" ref="AJ8" si="8">IF(AH8&lt;AI8,AH8,AI8)</f>
        <v/>
      </c>
      <c r="AK8" s="243" t="str">
        <f>IF(AH8&lt;AI8,Übersetzungstexte!A$184,"")</f>
        <v/>
      </c>
      <c r="AL8" s="244" t="str">
        <f t="shared" ref="AL8" si="9">IF(AND(B8="",C8=""),"",CONCATENATE(B8,", ",C8))</f>
        <v/>
      </c>
      <c r="AM8" s="420"/>
    </row>
    <row r="9" spans="1:39" s="245" customFormat="1" ht="16.899999999999999" customHeight="1" x14ac:dyDescent="0.25">
      <c r="A9" s="400"/>
      <c r="B9" s="475"/>
      <c r="C9" s="476"/>
      <c r="D9" s="477"/>
      <c r="E9" s="470"/>
      <c r="F9" s="212"/>
      <c r="G9" s="214"/>
      <c r="H9" s="402"/>
      <c r="I9" s="86"/>
      <c r="J9" s="278"/>
      <c r="K9" s="86"/>
      <c r="L9" s="279"/>
      <c r="M9" s="240"/>
      <c r="N9" s="214"/>
      <c r="O9" s="403"/>
      <c r="P9" s="214"/>
      <c r="Q9" s="241"/>
      <c r="R9" s="213"/>
      <c r="S9" s="86"/>
      <c r="T9" s="279"/>
      <c r="U9" s="406"/>
      <c r="V9" s="407"/>
      <c r="W9" s="408"/>
      <c r="X9" s="233"/>
      <c r="Y9" s="242">
        <f t="shared" ref="Y9" si="10">IF(Y$2-YEAR(D9)&lt;Y$3,0,1)</f>
        <v>0</v>
      </c>
      <c r="Z9" s="242">
        <f>IF('1042Ed Abrechnung'!D13="",0,1)</f>
        <v>0</v>
      </c>
      <c r="AA9" s="45" t="e">
        <f t="shared" ref="AA9" si="11">ROUND((K9+J9)/(Y$4-(K9+J9))*100,2)</f>
        <v>#VALUE!</v>
      </c>
      <c r="AB9" s="45">
        <f t="shared" ref="AB9" si="12">ROUND(H9,0)/12</f>
        <v>0</v>
      </c>
      <c r="AC9" s="56" t="str">
        <f t="shared" ref="AC9" si="13">IF(AND(A9="",B9="",C9=""),"",ROUND((Y$4-(K9+J9))*L9/60,1))</f>
        <v/>
      </c>
      <c r="AD9" s="45" t="str">
        <f t="shared" ref="AD9:AD72" si="14">IF(OR(AND(A9="",B9="",C9=""),G9=0,G9=""),"",ROUND((1+AA9/100)*AB9*G9,2))</f>
        <v/>
      </c>
      <c r="AE9" s="45" t="str">
        <f t="shared" ref="AE9:AE72" si="15">IF(OR(AND(A9="",B9="",C9=""),G9=0,G9="",M9=0,M9=""),"",ROUND((1+AA9/100)*(I9/(Y$4*L9/5)+AB9*G9),2))</f>
        <v/>
      </c>
      <c r="AF9" s="45" t="str">
        <f t="shared" ref="AF9" si="16">IF(OR(AND(A9="",B9="",C9=""),F9=0,F9="",AC9=0,AC9=""),"",ROUND((AB9*F9/AC9),2))</f>
        <v/>
      </c>
      <c r="AG9" s="45" t="str">
        <f t="shared" ref="AG9" si="17">IF(OR(AND(A9="",B9="",C9=""),F9=0,F9="",AC9=0,AC9=""),"",ROUND((I9/(12*AB9*F9)+1)*AB9*F9/AC9,2))</f>
        <v/>
      </c>
      <c r="AH9" s="243" t="str">
        <f t="shared" ref="AH9" si="18">IF(OR(AND(A9="",B9="",C9=""),AC9=0,AC9=""),"",ROUND(AH$4 / AC9,1))</f>
        <v/>
      </c>
      <c r="AI9" s="244" t="str">
        <f t="shared" ref="AI9" si="19">IF(OR(AND(A9="",B9="",C9=""),Y$4=""),"",IF(AND(G9&gt;0,I9&gt;0),AE9, IF(G9&gt;0,AD9, IF(AND(F9&gt;0,I9&gt;0),AG9,AF9))))</f>
        <v/>
      </c>
      <c r="AJ9" s="243" t="str">
        <f t="shared" ref="AJ9" si="20">IF(AH9&lt;AI9,AH9,AI9)</f>
        <v/>
      </c>
      <c r="AK9" s="243" t="str">
        <f>IF(AH9&lt;AI9,Übersetzungstexte!A$184,"")</f>
        <v/>
      </c>
      <c r="AL9" s="244" t="str">
        <f t="shared" ref="AL9" si="21">IF(AND(B9="",C9=""),"",CONCATENATE(B9,", ",C9))</f>
        <v/>
      </c>
      <c r="AM9" s="144"/>
    </row>
    <row r="10" spans="1:39" s="245" customFormat="1" ht="16.899999999999999" customHeight="1" x14ac:dyDescent="0.25">
      <c r="A10" s="400"/>
      <c r="B10" s="475"/>
      <c r="C10" s="476"/>
      <c r="D10" s="477"/>
      <c r="E10" s="471"/>
      <c r="F10" s="240"/>
      <c r="G10" s="214"/>
      <c r="H10" s="402"/>
      <c r="I10" s="86"/>
      <c r="J10" s="278"/>
      <c r="K10" s="86"/>
      <c r="L10" s="279"/>
      <c r="M10" s="240"/>
      <c r="N10" s="214"/>
      <c r="O10" s="403"/>
      <c r="P10" s="214"/>
      <c r="Q10" s="241"/>
      <c r="R10" s="213"/>
      <c r="S10" s="86"/>
      <c r="T10" s="281"/>
      <c r="U10" s="248"/>
      <c r="V10" s="249"/>
      <c r="W10" s="250"/>
      <c r="X10" s="233"/>
      <c r="Y10" s="242">
        <f t="shared" ref="Y10:Y73" si="22">IF(Y$2-YEAR(D10)&lt;Y$3,0,1)</f>
        <v>0</v>
      </c>
      <c r="Z10" s="242">
        <f>IF('1042Ed Abrechnung'!D14="",0,1)</f>
        <v>0</v>
      </c>
      <c r="AA10" s="45" t="e">
        <f t="shared" ref="AA10:AA73" si="23">ROUND((K10+J10)/(Y$4-(K10+J10))*100,2)</f>
        <v>#VALUE!</v>
      </c>
      <c r="AB10" s="45">
        <f t="shared" ref="AB10:AB73" si="24">ROUND(H10,0)/12</f>
        <v>0</v>
      </c>
      <c r="AC10" s="56" t="str">
        <f t="shared" ref="AC10:AC73" si="25">IF(AND(A10="",B10="",C10=""),"",ROUND((Y$4-(K10+J10))*L10/60,1))</f>
        <v/>
      </c>
      <c r="AD10" s="45" t="str">
        <f t="shared" si="14"/>
        <v/>
      </c>
      <c r="AE10" s="45" t="str">
        <f t="shared" si="15"/>
        <v/>
      </c>
      <c r="AF10" s="45" t="str">
        <f t="shared" ref="AF10:AF73" si="26">IF(OR(AND(A10="",B10="",C10=""),F10=0,F10="",AC10=0,AC10=""),"",ROUND((AB10*F10/AC10),2))</f>
        <v/>
      </c>
      <c r="AG10" s="45" t="str">
        <f t="shared" ref="AG10:AG73" si="27">IF(OR(AND(A10="",B10="",C10=""),F10=0,F10="",AC10=0,AC10=""),"",ROUND((I10/(12*AB10*F10)+1)*AB10*F10/AC10,2))</f>
        <v/>
      </c>
      <c r="AH10" s="243" t="str">
        <f t="shared" ref="AH10:AH73" si="28">IF(OR(AND(A10="",B10="",C10=""),AC10=0,AC10=""),"",ROUND(AH$4 / AC10,1))</f>
        <v/>
      </c>
      <c r="AI10" s="244" t="str">
        <f t="shared" ref="AI10:AI73" si="29">IF(OR(AND(A10="",B10="",C10=""),Y$4=""),"",IF(AND(G10&gt;0,I10&gt;0),AE10, IF(G10&gt;0,AD10, IF(AND(F10&gt;0,I10&gt;0),AG10,AF10))))</f>
        <v/>
      </c>
      <c r="AJ10" s="243" t="str">
        <f t="shared" ref="AJ10:AJ73" si="30">IF(AH10&lt;AI10,AH10,AI10)</f>
        <v/>
      </c>
      <c r="AK10" s="243" t="str">
        <f>IF(AH10&lt;AI10,Übersetzungstexte!A$184,"")</f>
        <v/>
      </c>
      <c r="AL10" s="244" t="str">
        <f t="shared" ref="AL10:AL73" si="31">IF(AND(B10="",C10=""),"",CONCATENATE(B10,", ",C10))</f>
        <v/>
      </c>
      <c r="AM10" s="144"/>
    </row>
    <row r="11" spans="1:39" s="245" customFormat="1" ht="16.899999999999999" customHeight="1" x14ac:dyDescent="0.25">
      <c r="A11" s="400"/>
      <c r="B11" s="475"/>
      <c r="C11" s="476"/>
      <c r="D11" s="477"/>
      <c r="E11" s="471"/>
      <c r="F11" s="212"/>
      <c r="G11" s="214"/>
      <c r="H11" s="402"/>
      <c r="I11" s="86"/>
      <c r="J11" s="278"/>
      <c r="K11" s="86"/>
      <c r="L11" s="279"/>
      <c r="M11" s="240"/>
      <c r="N11" s="214"/>
      <c r="O11" s="403"/>
      <c r="P11" s="214"/>
      <c r="Q11" s="241"/>
      <c r="R11" s="213"/>
      <c r="S11" s="86"/>
      <c r="T11" s="281"/>
      <c r="U11" s="248"/>
      <c r="V11" s="249"/>
      <c r="W11" s="250"/>
      <c r="X11" s="233"/>
      <c r="Y11" s="242">
        <f t="shared" si="22"/>
        <v>0</v>
      </c>
      <c r="Z11" s="242">
        <f>IF('1042Ed Abrechnung'!D15="",0,1)</f>
        <v>0</v>
      </c>
      <c r="AA11" s="45" t="e">
        <f t="shared" si="23"/>
        <v>#VALUE!</v>
      </c>
      <c r="AB11" s="45">
        <f t="shared" si="24"/>
        <v>0</v>
      </c>
      <c r="AC11" s="56" t="str">
        <f t="shared" si="25"/>
        <v/>
      </c>
      <c r="AD11" s="45" t="str">
        <f t="shared" si="14"/>
        <v/>
      </c>
      <c r="AE11" s="45" t="str">
        <f t="shared" si="15"/>
        <v/>
      </c>
      <c r="AF11" s="45" t="str">
        <f t="shared" si="26"/>
        <v/>
      </c>
      <c r="AG11" s="45" t="str">
        <f t="shared" si="27"/>
        <v/>
      </c>
      <c r="AH11" s="243" t="str">
        <f t="shared" si="28"/>
        <v/>
      </c>
      <c r="AI11" s="244" t="str">
        <f t="shared" si="29"/>
        <v/>
      </c>
      <c r="AJ11" s="243" t="str">
        <f t="shared" si="30"/>
        <v/>
      </c>
      <c r="AK11" s="243" t="str">
        <f>IF(AH11&lt;AI11,Übersetzungstexte!A$184,"")</f>
        <v/>
      </c>
      <c r="AL11" s="244" t="str">
        <f t="shared" si="31"/>
        <v/>
      </c>
      <c r="AM11" s="144"/>
    </row>
    <row r="12" spans="1:39" s="245" customFormat="1" ht="16.899999999999999" customHeight="1" x14ac:dyDescent="0.25">
      <c r="A12" s="400"/>
      <c r="B12" s="475"/>
      <c r="C12" s="476"/>
      <c r="D12" s="477"/>
      <c r="E12" s="471"/>
      <c r="F12" s="212"/>
      <c r="G12" s="214"/>
      <c r="H12" s="402"/>
      <c r="I12" s="86"/>
      <c r="J12" s="278"/>
      <c r="K12" s="86"/>
      <c r="L12" s="279"/>
      <c r="M12" s="240"/>
      <c r="N12" s="214"/>
      <c r="O12" s="403"/>
      <c r="P12" s="214"/>
      <c r="Q12" s="241"/>
      <c r="R12" s="213"/>
      <c r="S12" s="86"/>
      <c r="T12" s="281"/>
      <c r="U12" s="248"/>
      <c r="V12" s="249"/>
      <c r="W12" s="250"/>
      <c r="X12" s="233"/>
      <c r="Y12" s="242">
        <f t="shared" si="22"/>
        <v>0</v>
      </c>
      <c r="Z12" s="242">
        <f>IF('1042Ed Abrechnung'!D16="",0,1)</f>
        <v>0</v>
      </c>
      <c r="AA12" s="45" t="e">
        <f t="shared" si="23"/>
        <v>#VALUE!</v>
      </c>
      <c r="AB12" s="45">
        <f t="shared" si="24"/>
        <v>0</v>
      </c>
      <c r="AC12" s="56" t="str">
        <f t="shared" si="25"/>
        <v/>
      </c>
      <c r="AD12" s="45" t="str">
        <f t="shared" si="14"/>
        <v/>
      </c>
      <c r="AE12" s="45" t="str">
        <f t="shared" si="15"/>
        <v/>
      </c>
      <c r="AF12" s="45" t="str">
        <f t="shared" si="26"/>
        <v/>
      </c>
      <c r="AG12" s="45" t="str">
        <f t="shared" si="27"/>
        <v/>
      </c>
      <c r="AH12" s="243" t="str">
        <f t="shared" si="28"/>
        <v/>
      </c>
      <c r="AI12" s="244" t="str">
        <f t="shared" si="29"/>
        <v/>
      </c>
      <c r="AJ12" s="243" t="str">
        <f t="shared" si="30"/>
        <v/>
      </c>
      <c r="AK12" s="243" t="str">
        <f>IF(AH12&lt;AI12,Übersetzungstexte!A$184,"")</f>
        <v/>
      </c>
      <c r="AL12" s="244" t="str">
        <f t="shared" si="31"/>
        <v/>
      </c>
      <c r="AM12" s="144"/>
    </row>
    <row r="13" spans="1:39" s="245" customFormat="1" ht="16.899999999999999" customHeight="1" x14ac:dyDescent="0.25">
      <c r="A13" s="400"/>
      <c r="B13" s="475"/>
      <c r="C13" s="476"/>
      <c r="D13" s="477"/>
      <c r="E13" s="471"/>
      <c r="F13" s="240"/>
      <c r="G13" s="214"/>
      <c r="H13" s="402"/>
      <c r="I13" s="86"/>
      <c r="J13" s="278"/>
      <c r="K13" s="86"/>
      <c r="L13" s="279"/>
      <c r="M13" s="240"/>
      <c r="N13" s="214"/>
      <c r="O13" s="403"/>
      <c r="P13" s="214"/>
      <c r="Q13" s="241"/>
      <c r="R13" s="213"/>
      <c r="S13" s="86"/>
      <c r="T13" s="281"/>
      <c r="U13" s="248"/>
      <c r="V13" s="249"/>
      <c r="W13" s="250"/>
      <c r="X13" s="233"/>
      <c r="Y13" s="242">
        <f t="shared" si="22"/>
        <v>0</v>
      </c>
      <c r="Z13" s="242">
        <f>IF('1042Ed Abrechnung'!D17="",0,1)</f>
        <v>0</v>
      </c>
      <c r="AA13" s="45" t="e">
        <f t="shared" si="23"/>
        <v>#VALUE!</v>
      </c>
      <c r="AB13" s="45">
        <f t="shared" si="24"/>
        <v>0</v>
      </c>
      <c r="AC13" s="56" t="str">
        <f t="shared" si="25"/>
        <v/>
      </c>
      <c r="AD13" s="45" t="str">
        <f t="shared" si="14"/>
        <v/>
      </c>
      <c r="AE13" s="45" t="str">
        <f t="shared" si="15"/>
        <v/>
      </c>
      <c r="AF13" s="45" t="str">
        <f t="shared" si="26"/>
        <v/>
      </c>
      <c r="AG13" s="45" t="str">
        <f t="shared" si="27"/>
        <v/>
      </c>
      <c r="AH13" s="243" t="str">
        <f t="shared" si="28"/>
        <v/>
      </c>
      <c r="AI13" s="244" t="str">
        <f t="shared" si="29"/>
        <v/>
      </c>
      <c r="AJ13" s="243" t="str">
        <f t="shared" si="30"/>
        <v/>
      </c>
      <c r="AK13" s="243" t="str">
        <f>IF(AH13&lt;AI13,Übersetzungstexte!A$184,"")</f>
        <v/>
      </c>
      <c r="AL13" s="244" t="str">
        <f t="shared" si="31"/>
        <v/>
      </c>
      <c r="AM13" s="144"/>
    </row>
    <row r="14" spans="1:39" s="245" customFormat="1" ht="16.899999999999999" customHeight="1" x14ac:dyDescent="0.25">
      <c r="A14" s="400"/>
      <c r="B14" s="475"/>
      <c r="C14" s="476"/>
      <c r="D14" s="477"/>
      <c r="E14" s="471"/>
      <c r="F14" s="240"/>
      <c r="G14" s="214"/>
      <c r="H14" s="402"/>
      <c r="I14" s="86"/>
      <c r="J14" s="278"/>
      <c r="K14" s="86"/>
      <c r="L14" s="279"/>
      <c r="M14" s="240"/>
      <c r="N14" s="214"/>
      <c r="O14" s="403"/>
      <c r="P14" s="214"/>
      <c r="Q14" s="241"/>
      <c r="R14" s="213"/>
      <c r="S14" s="86"/>
      <c r="T14" s="281"/>
      <c r="U14" s="248"/>
      <c r="V14" s="249"/>
      <c r="W14" s="250"/>
      <c r="X14" s="233"/>
      <c r="Y14" s="242">
        <f t="shared" si="22"/>
        <v>0</v>
      </c>
      <c r="Z14" s="242">
        <f>IF('1042Ed Abrechnung'!D18="",0,1)</f>
        <v>0</v>
      </c>
      <c r="AA14" s="45" t="e">
        <f t="shared" si="23"/>
        <v>#VALUE!</v>
      </c>
      <c r="AB14" s="45">
        <f t="shared" si="24"/>
        <v>0</v>
      </c>
      <c r="AC14" s="56" t="str">
        <f t="shared" si="25"/>
        <v/>
      </c>
      <c r="AD14" s="45" t="str">
        <f t="shared" si="14"/>
        <v/>
      </c>
      <c r="AE14" s="45" t="str">
        <f t="shared" si="15"/>
        <v/>
      </c>
      <c r="AF14" s="45" t="str">
        <f t="shared" si="26"/>
        <v/>
      </c>
      <c r="AG14" s="45" t="str">
        <f t="shared" si="27"/>
        <v/>
      </c>
      <c r="AH14" s="243" t="str">
        <f t="shared" si="28"/>
        <v/>
      </c>
      <c r="AI14" s="244" t="str">
        <f t="shared" si="29"/>
        <v/>
      </c>
      <c r="AJ14" s="243" t="str">
        <f t="shared" si="30"/>
        <v/>
      </c>
      <c r="AK14" s="243" t="str">
        <f>IF(AH14&lt;AI14,Übersetzungstexte!A$184,"")</f>
        <v/>
      </c>
      <c r="AL14" s="244" t="str">
        <f t="shared" si="31"/>
        <v/>
      </c>
      <c r="AM14" s="144"/>
    </row>
    <row r="15" spans="1:39" s="245" customFormat="1" ht="16.899999999999999" customHeight="1" x14ac:dyDescent="0.25">
      <c r="A15" s="400"/>
      <c r="B15" s="475"/>
      <c r="C15" s="476"/>
      <c r="D15" s="477"/>
      <c r="E15" s="471"/>
      <c r="F15" s="240"/>
      <c r="G15" s="214"/>
      <c r="H15" s="239"/>
      <c r="I15" s="170"/>
      <c r="J15" s="280"/>
      <c r="K15" s="170"/>
      <c r="L15" s="281"/>
      <c r="M15" s="240"/>
      <c r="N15" s="214"/>
      <c r="O15" s="247"/>
      <c r="P15" s="214"/>
      <c r="Q15" s="247"/>
      <c r="R15" s="214"/>
      <c r="S15" s="170"/>
      <c r="T15" s="281"/>
      <c r="U15" s="248"/>
      <c r="V15" s="249"/>
      <c r="W15" s="250"/>
      <c r="X15" s="233"/>
      <c r="Y15" s="242">
        <f t="shared" si="22"/>
        <v>0</v>
      </c>
      <c r="Z15" s="242">
        <f>IF('1042Ed Abrechnung'!D19="",0,1)</f>
        <v>0</v>
      </c>
      <c r="AA15" s="45" t="e">
        <f t="shared" si="23"/>
        <v>#VALUE!</v>
      </c>
      <c r="AB15" s="45">
        <f t="shared" si="24"/>
        <v>0</v>
      </c>
      <c r="AC15" s="56" t="str">
        <f t="shared" si="25"/>
        <v/>
      </c>
      <c r="AD15" s="45" t="str">
        <f t="shared" si="14"/>
        <v/>
      </c>
      <c r="AE15" s="45" t="str">
        <f t="shared" si="15"/>
        <v/>
      </c>
      <c r="AF15" s="45" t="str">
        <f t="shared" si="26"/>
        <v/>
      </c>
      <c r="AG15" s="45" t="str">
        <f t="shared" si="27"/>
        <v/>
      </c>
      <c r="AH15" s="243" t="str">
        <f t="shared" si="28"/>
        <v/>
      </c>
      <c r="AI15" s="244" t="str">
        <f t="shared" si="29"/>
        <v/>
      </c>
      <c r="AJ15" s="243" t="str">
        <f t="shared" si="30"/>
        <v/>
      </c>
      <c r="AK15" s="243" t="str">
        <f>IF(AH15&lt;AI15,Übersetzungstexte!A$184,"")</f>
        <v/>
      </c>
      <c r="AL15" s="244" t="str">
        <f t="shared" si="31"/>
        <v/>
      </c>
      <c r="AM15" s="144"/>
    </row>
    <row r="16" spans="1:39" s="245" customFormat="1" ht="16.899999999999999" customHeight="1" x14ac:dyDescent="0.25">
      <c r="A16" s="246"/>
      <c r="B16" s="478"/>
      <c r="C16" s="479"/>
      <c r="D16" s="480"/>
      <c r="E16" s="471"/>
      <c r="F16" s="240"/>
      <c r="G16" s="214"/>
      <c r="H16" s="239"/>
      <c r="I16" s="170"/>
      <c r="J16" s="280"/>
      <c r="K16" s="170"/>
      <c r="L16" s="281"/>
      <c r="M16" s="240"/>
      <c r="N16" s="214"/>
      <c r="O16" s="247"/>
      <c r="P16" s="214"/>
      <c r="Q16" s="247"/>
      <c r="R16" s="214"/>
      <c r="S16" s="170"/>
      <c r="T16" s="281"/>
      <c r="U16" s="248"/>
      <c r="V16" s="249"/>
      <c r="W16" s="250"/>
      <c r="X16" s="233"/>
      <c r="Y16" s="242">
        <f t="shared" si="22"/>
        <v>0</v>
      </c>
      <c r="Z16" s="242">
        <f>IF('1042Ed Abrechnung'!D20="",0,1)</f>
        <v>0</v>
      </c>
      <c r="AA16" s="45" t="e">
        <f t="shared" si="23"/>
        <v>#VALUE!</v>
      </c>
      <c r="AB16" s="45">
        <f t="shared" si="24"/>
        <v>0</v>
      </c>
      <c r="AC16" s="56" t="str">
        <f t="shared" si="25"/>
        <v/>
      </c>
      <c r="AD16" s="45" t="str">
        <f t="shared" si="14"/>
        <v/>
      </c>
      <c r="AE16" s="45" t="str">
        <f t="shared" si="15"/>
        <v/>
      </c>
      <c r="AF16" s="45" t="str">
        <f t="shared" si="26"/>
        <v/>
      </c>
      <c r="AG16" s="45" t="str">
        <f t="shared" si="27"/>
        <v/>
      </c>
      <c r="AH16" s="243" t="str">
        <f t="shared" si="28"/>
        <v/>
      </c>
      <c r="AI16" s="244" t="str">
        <f t="shared" si="29"/>
        <v/>
      </c>
      <c r="AJ16" s="243" t="str">
        <f t="shared" si="30"/>
        <v/>
      </c>
      <c r="AK16" s="243" t="str">
        <f>IF(AH16&lt;AI16,Übersetzungstexte!A$184,"")</f>
        <v/>
      </c>
      <c r="AL16" s="244" t="str">
        <f t="shared" si="31"/>
        <v/>
      </c>
      <c r="AM16" s="144"/>
    </row>
    <row r="17" spans="1:39" s="245" customFormat="1" ht="16.899999999999999" customHeight="1" x14ac:dyDescent="0.25">
      <c r="A17" s="246"/>
      <c r="B17" s="478"/>
      <c r="C17" s="479"/>
      <c r="D17" s="480"/>
      <c r="E17" s="471"/>
      <c r="F17" s="240"/>
      <c r="G17" s="214"/>
      <c r="H17" s="239"/>
      <c r="I17" s="170"/>
      <c r="J17" s="280"/>
      <c r="K17" s="170"/>
      <c r="L17" s="281"/>
      <c r="M17" s="240"/>
      <c r="N17" s="214"/>
      <c r="O17" s="247"/>
      <c r="P17" s="214"/>
      <c r="Q17" s="247"/>
      <c r="R17" s="214"/>
      <c r="S17" s="170"/>
      <c r="T17" s="281"/>
      <c r="U17" s="248"/>
      <c r="V17" s="249"/>
      <c r="W17" s="250"/>
      <c r="X17" s="233"/>
      <c r="Y17" s="242">
        <f t="shared" si="22"/>
        <v>0</v>
      </c>
      <c r="Z17" s="242">
        <f>IF('1042Ed Abrechnung'!D21="",0,1)</f>
        <v>0</v>
      </c>
      <c r="AA17" s="45" t="e">
        <f t="shared" si="23"/>
        <v>#VALUE!</v>
      </c>
      <c r="AB17" s="45">
        <f t="shared" si="24"/>
        <v>0</v>
      </c>
      <c r="AC17" s="56" t="str">
        <f t="shared" si="25"/>
        <v/>
      </c>
      <c r="AD17" s="45" t="str">
        <f t="shared" si="14"/>
        <v/>
      </c>
      <c r="AE17" s="45" t="str">
        <f t="shared" si="15"/>
        <v/>
      </c>
      <c r="AF17" s="45" t="str">
        <f t="shared" si="26"/>
        <v/>
      </c>
      <c r="AG17" s="45" t="str">
        <f t="shared" si="27"/>
        <v/>
      </c>
      <c r="AH17" s="243" t="str">
        <f t="shared" si="28"/>
        <v/>
      </c>
      <c r="AI17" s="244" t="str">
        <f t="shared" si="29"/>
        <v/>
      </c>
      <c r="AJ17" s="243" t="str">
        <f t="shared" si="30"/>
        <v/>
      </c>
      <c r="AK17" s="243" t="str">
        <f>IF(AH17&lt;AI17,Übersetzungstexte!A$184,"")</f>
        <v/>
      </c>
      <c r="AL17" s="244" t="str">
        <f t="shared" si="31"/>
        <v/>
      </c>
      <c r="AM17" s="144"/>
    </row>
    <row r="18" spans="1:39" s="245" customFormat="1" ht="16.899999999999999" customHeight="1" x14ac:dyDescent="0.25">
      <c r="A18" s="246"/>
      <c r="B18" s="478"/>
      <c r="C18" s="479"/>
      <c r="D18" s="480"/>
      <c r="E18" s="471"/>
      <c r="F18" s="240"/>
      <c r="G18" s="214"/>
      <c r="H18" s="239"/>
      <c r="I18" s="170"/>
      <c r="J18" s="280"/>
      <c r="K18" s="170"/>
      <c r="L18" s="281"/>
      <c r="M18" s="240"/>
      <c r="N18" s="214"/>
      <c r="O18" s="247"/>
      <c r="P18" s="214"/>
      <c r="Q18" s="247"/>
      <c r="R18" s="214"/>
      <c r="S18" s="170"/>
      <c r="T18" s="281"/>
      <c r="U18" s="248"/>
      <c r="V18" s="249"/>
      <c r="W18" s="250"/>
      <c r="X18" s="233"/>
      <c r="Y18" s="242">
        <f t="shared" si="22"/>
        <v>0</v>
      </c>
      <c r="Z18" s="242">
        <f>IF('1042Ed Abrechnung'!D22="",0,1)</f>
        <v>0</v>
      </c>
      <c r="AA18" s="45" t="e">
        <f t="shared" si="23"/>
        <v>#VALUE!</v>
      </c>
      <c r="AB18" s="45">
        <f t="shared" si="24"/>
        <v>0</v>
      </c>
      <c r="AC18" s="56" t="str">
        <f t="shared" si="25"/>
        <v/>
      </c>
      <c r="AD18" s="45" t="str">
        <f t="shared" si="14"/>
        <v/>
      </c>
      <c r="AE18" s="45" t="str">
        <f t="shared" si="15"/>
        <v/>
      </c>
      <c r="AF18" s="45" t="str">
        <f t="shared" si="26"/>
        <v/>
      </c>
      <c r="AG18" s="45" t="str">
        <f t="shared" si="27"/>
        <v/>
      </c>
      <c r="AH18" s="243" t="str">
        <f t="shared" si="28"/>
        <v/>
      </c>
      <c r="AI18" s="244" t="str">
        <f t="shared" si="29"/>
        <v/>
      </c>
      <c r="AJ18" s="243" t="str">
        <f t="shared" si="30"/>
        <v/>
      </c>
      <c r="AK18" s="243" t="str">
        <f>IF(AH18&lt;AI18,Übersetzungstexte!A$184,"")</f>
        <v/>
      </c>
      <c r="AL18" s="244" t="str">
        <f t="shared" si="31"/>
        <v/>
      </c>
      <c r="AM18" s="144"/>
    </row>
    <row r="19" spans="1:39" s="245" customFormat="1" ht="16.899999999999999" customHeight="1" x14ac:dyDescent="0.25">
      <c r="A19" s="246"/>
      <c r="B19" s="478"/>
      <c r="C19" s="479"/>
      <c r="D19" s="480"/>
      <c r="E19" s="471"/>
      <c r="F19" s="240"/>
      <c r="G19" s="214"/>
      <c r="H19" s="239"/>
      <c r="I19" s="170"/>
      <c r="J19" s="280"/>
      <c r="K19" s="170"/>
      <c r="L19" s="281"/>
      <c r="M19" s="240"/>
      <c r="N19" s="214"/>
      <c r="O19" s="247"/>
      <c r="P19" s="214"/>
      <c r="Q19" s="247"/>
      <c r="R19" s="214"/>
      <c r="S19" s="170"/>
      <c r="T19" s="281"/>
      <c r="U19" s="248"/>
      <c r="V19" s="249"/>
      <c r="W19" s="250"/>
      <c r="X19" s="233"/>
      <c r="Y19" s="242">
        <f t="shared" si="22"/>
        <v>0</v>
      </c>
      <c r="Z19" s="242">
        <f>IF('1042Ed Abrechnung'!D23="",0,1)</f>
        <v>0</v>
      </c>
      <c r="AA19" s="45" t="e">
        <f t="shared" si="23"/>
        <v>#VALUE!</v>
      </c>
      <c r="AB19" s="45">
        <f t="shared" si="24"/>
        <v>0</v>
      </c>
      <c r="AC19" s="56" t="str">
        <f t="shared" si="25"/>
        <v/>
      </c>
      <c r="AD19" s="45" t="str">
        <f t="shared" si="14"/>
        <v/>
      </c>
      <c r="AE19" s="45" t="str">
        <f t="shared" si="15"/>
        <v/>
      </c>
      <c r="AF19" s="45" t="str">
        <f t="shared" si="26"/>
        <v/>
      </c>
      <c r="AG19" s="45" t="str">
        <f t="shared" si="27"/>
        <v/>
      </c>
      <c r="AH19" s="243" t="str">
        <f t="shared" si="28"/>
        <v/>
      </c>
      <c r="AI19" s="244" t="str">
        <f t="shared" si="29"/>
        <v/>
      </c>
      <c r="AJ19" s="243" t="str">
        <f t="shared" si="30"/>
        <v/>
      </c>
      <c r="AK19" s="243" t="str">
        <f>IF(AH19&lt;AI19,Übersetzungstexte!A$184,"")</f>
        <v/>
      </c>
      <c r="AL19" s="244" t="str">
        <f t="shared" si="31"/>
        <v/>
      </c>
      <c r="AM19" s="144"/>
    </row>
    <row r="20" spans="1:39" s="245" customFormat="1" ht="16.899999999999999" customHeight="1" x14ac:dyDescent="0.25">
      <c r="A20" s="246"/>
      <c r="B20" s="478"/>
      <c r="C20" s="479"/>
      <c r="D20" s="480"/>
      <c r="E20" s="471"/>
      <c r="F20" s="240"/>
      <c r="G20" s="214"/>
      <c r="H20" s="239"/>
      <c r="I20" s="170"/>
      <c r="J20" s="280"/>
      <c r="K20" s="170"/>
      <c r="L20" s="281"/>
      <c r="M20" s="240"/>
      <c r="N20" s="214"/>
      <c r="O20" s="247"/>
      <c r="P20" s="214"/>
      <c r="Q20" s="247"/>
      <c r="R20" s="214"/>
      <c r="S20" s="170"/>
      <c r="T20" s="281"/>
      <c r="U20" s="248"/>
      <c r="V20" s="249"/>
      <c r="W20" s="250"/>
      <c r="X20" s="233"/>
      <c r="Y20" s="242">
        <f t="shared" si="22"/>
        <v>0</v>
      </c>
      <c r="Z20" s="242">
        <f>IF('1042Ed Abrechnung'!D24="",0,1)</f>
        <v>0</v>
      </c>
      <c r="AA20" s="45" t="e">
        <f t="shared" si="23"/>
        <v>#VALUE!</v>
      </c>
      <c r="AB20" s="45">
        <f t="shared" si="24"/>
        <v>0</v>
      </c>
      <c r="AC20" s="56" t="str">
        <f t="shared" si="25"/>
        <v/>
      </c>
      <c r="AD20" s="45" t="str">
        <f t="shared" si="14"/>
        <v/>
      </c>
      <c r="AE20" s="45" t="str">
        <f t="shared" si="15"/>
        <v/>
      </c>
      <c r="AF20" s="45" t="str">
        <f t="shared" si="26"/>
        <v/>
      </c>
      <c r="AG20" s="45" t="str">
        <f t="shared" si="27"/>
        <v/>
      </c>
      <c r="AH20" s="243" t="str">
        <f t="shared" si="28"/>
        <v/>
      </c>
      <c r="AI20" s="244" t="str">
        <f t="shared" si="29"/>
        <v/>
      </c>
      <c r="AJ20" s="243" t="str">
        <f t="shared" si="30"/>
        <v/>
      </c>
      <c r="AK20" s="243" t="str">
        <f>IF(AH20&lt;AI20,Übersetzungstexte!A$184,"")</f>
        <v/>
      </c>
      <c r="AL20" s="244" t="str">
        <f t="shared" si="31"/>
        <v/>
      </c>
      <c r="AM20" s="144"/>
    </row>
    <row r="21" spans="1:39" s="245" customFormat="1" ht="16.899999999999999" customHeight="1" x14ac:dyDescent="0.25">
      <c r="A21" s="246"/>
      <c r="B21" s="478"/>
      <c r="C21" s="479"/>
      <c r="D21" s="480"/>
      <c r="E21" s="471"/>
      <c r="F21" s="240"/>
      <c r="G21" s="214"/>
      <c r="H21" s="239"/>
      <c r="I21" s="170"/>
      <c r="J21" s="280"/>
      <c r="K21" s="170"/>
      <c r="L21" s="281"/>
      <c r="M21" s="240"/>
      <c r="N21" s="214"/>
      <c r="O21" s="247"/>
      <c r="P21" s="214"/>
      <c r="Q21" s="247"/>
      <c r="R21" s="214"/>
      <c r="S21" s="170"/>
      <c r="T21" s="281"/>
      <c r="U21" s="248"/>
      <c r="V21" s="249"/>
      <c r="W21" s="250"/>
      <c r="X21" s="233"/>
      <c r="Y21" s="242">
        <f t="shared" si="22"/>
        <v>0</v>
      </c>
      <c r="Z21" s="242">
        <f>IF('1042Ed Abrechnung'!D25="",0,1)</f>
        <v>0</v>
      </c>
      <c r="AA21" s="45" t="e">
        <f t="shared" si="23"/>
        <v>#VALUE!</v>
      </c>
      <c r="AB21" s="45">
        <f t="shared" si="24"/>
        <v>0</v>
      </c>
      <c r="AC21" s="56" t="str">
        <f t="shared" si="25"/>
        <v/>
      </c>
      <c r="AD21" s="45" t="str">
        <f t="shared" si="14"/>
        <v/>
      </c>
      <c r="AE21" s="45" t="str">
        <f t="shared" si="15"/>
        <v/>
      </c>
      <c r="AF21" s="45" t="str">
        <f t="shared" si="26"/>
        <v/>
      </c>
      <c r="AG21" s="45" t="str">
        <f t="shared" si="27"/>
        <v/>
      </c>
      <c r="AH21" s="243" t="str">
        <f t="shared" si="28"/>
        <v/>
      </c>
      <c r="AI21" s="244" t="str">
        <f t="shared" si="29"/>
        <v/>
      </c>
      <c r="AJ21" s="243" t="str">
        <f t="shared" si="30"/>
        <v/>
      </c>
      <c r="AK21" s="243" t="str">
        <f>IF(AH21&lt;AI21,Übersetzungstexte!A$184,"")</f>
        <v/>
      </c>
      <c r="AL21" s="244" t="str">
        <f t="shared" si="31"/>
        <v/>
      </c>
      <c r="AM21" s="144"/>
    </row>
    <row r="22" spans="1:39" s="245" customFormat="1" ht="16.899999999999999" customHeight="1" x14ac:dyDescent="0.25">
      <c r="A22" s="246"/>
      <c r="B22" s="478"/>
      <c r="C22" s="479"/>
      <c r="D22" s="480"/>
      <c r="E22" s="471"/>
      <c r="F22" s="240"/>
      <c r="G22" s="214"/>
      <c r="H22" s="239"/>
      <c r="I22" s="170"/>
      <c r="J22" s="280"/>
      <c r="K22" s="170"/>
      <c r="L22" s="281"/>
      <c r="M22" s="240"/>
      <c r="N22" s="214"/>
      <c r="O22" s="247"/>
      <c r="P22" s="214"/>
      <c r="Q22" s="247"/>
      <c r="R22" s="214"/>
      <c r="S22" s="170"/>
      <c r="T22" s="281"/>
      <c r="U22" s="248"/>
      <c r="V22" s="249"/>
      <c r="W22" s="250"/>
      <c r="X22" s="233"/>
      <c r="Y22" s="242">
        <f t="shared" si="22"/>
        <v>0</v>
      </c>
      <c r="Z22" s="242">
        <f>IF('1042Ed Abrechnung'!D26="",0,1)</f>
        <v>0</v>
      </c>
      <c r="AA22" s="45" t="e">
        <f t="shared" si="23"/>
        <v>#VALUE!</v>
      </c>
      <c r="AB22" s="45">
        <f t="shared" si="24"/>
        <v>0</v>
      </c>
      <c r="AC22" s="56" t="str">
        <f t="shared" si="25"/>
        <v/>
      </c>
      <c r="AD22" s="45" t="str">
        <f t="shared" si="14"/>
        <v/>
      </c>
      <c r="AE22" s="45" t="str">
        <f t="shared" si="15"/>
        <v/>
      </c>
      <c r="AF22" s="45" t="str">
        <f t="shared" si="26"/>
        <v/>
      </c>
      <c r="AG22" s="45" t="str">
        <f t="shared" si="27"/>
        <v/>
      </c>
      <c r="AH22" s="243" t="str">
        <f t="shared" si="28"/>
        <v/>
      </c>
      <c r="AI22" s="244" t="str">
        <f t="shared" si="29"/>
        <v/>
      </c>
      <c r="AJ22" s="243" t="str">
        <f t="shared" si="30"/>
        <v/>
      </c>
      <c r="AK22" s="243" t="str">
        <f>IF(AH22&lt;AI22,Übersetzungstexte!A$184,"")</f>
        <v/>
      </c>
      <c r="AL22" s="244" t="str">
        <f t="shared" si="31"/>
        <v/>
      </c>
      <c r="AM22" s="144"/>
    </row>
    <row r="23" spans="1:39" s="245" customFormat="1" ht="16.899999999999999" customHeight="1" x14ac:dyDescent="0.25">
      <c r="A23" s="246"/>
      <c r="B23" s="478"/>
      <c r="C23" s="479"/>
      <c r="D23" s="480"/>
      <c r="E23" s="471"/>
      <c r="F23" s="240"/>
      <c r="G23" s="214"/>
      <c r="H23" s="239"/>
      <c r="I23" s="170"/>
      <c r="J23" s="280"/>
      <c r="K23" s="170"/>
      <c r="L23" s="281"/>
      <c r="M23" s="240"/>
      <c r="N23" s="214"/>
      <c r="O23" s="247"/>
      <c r="P23" s="214"/>
      <c r="Q23" s="247"/>
      <c r="R23" s="214"/>
      <c r="S23" s="170"/>
      <c r="T23" s="281"/>
      <c r="U23" s="248"/>
      <c r="V23" s="249"/>
      <c r="W23" s="250"/>
      <c r="X23" s="233"/>
      <c r="Y23" s="242">
        <f t="shared" si="22"/>
        <v>0</v>
      </c>
      <c r="Z23" s="242">
        <f>IF('1042Ed Abrechnung'!D27="",0,1)</f>
        <v>0</v>
      </c>
      <c r="AA23" s="45" t="e">
        <f t="shared" si="23"/>
        <v>#VALUE!</v>
      </c>
      <c r="AB23" s="45">
        <f t="shared" si="24"/>
        <v>0</v>
      </c>
      <c r="AC23" s="56" t="str">
        <f t="shared" si="25"/>
        <v/>
      </c>
      <c r="AD23" s="45" t="str">
        <f t="shared" si="14"/>
        <v/>
      </c>
      <c r="AE23" s="45" t="str">
        <f t="shared" si="15"/>
        <v/>
      </c>
      <c r="AF23" s="45" t="str">
        <f t="shared" si="26"/>
        <v/>
      </c>
      <c r="AG23" s="45" t="str">
        <f t="shared" si="27"/>
        <v/>
      </c>
      <c r="AH23" s="243" t="str">
        <f t="shared" si="28"/>
        <v/>
      </c>
      <c r="AI23" s="244" t="str">
        <f t="shared" si="29"/>
        <v/>
      </c>
      <c r="AJ23" s="243" t="str">
        <f t="shared" si="30"/>
        <v/>
      </c>
      <c r="AK23" s="243" t="str">
        <f>IF(AH23&lt;AI23,Übersetzungstexte!A$184,"")</f>
        <v/>
      </c>
      <c r="AL23" s="244" t="str">
        <f t="shared" si="31"/>
        <v/>
      </c>
      <c r="AM23" s="144"/>
    </row>
    <row r="24" spans="1:39" s="245" customFormat="1" ht="16.899999999999999" customHeight="1" x14ac:dyDescent="0.25">
      <c r="A24" s="246"/>
      <c r="B24" s="478"/>
      <c r="C24" s="479"/>
      <c r="D24" s="480"/>
      <c r="E24" s="471"/>
      <c r="F24" s="240"/>
      <c r="G24" s="214"/>
      <c r="H24" s="239"/>
      <c r="I24" s="170"/>
      <c r="J24" s="280"/>
      <c r="K24" s="170"/>
      <c r="L24" s="281"/>
      <c r="M24" s="240"/>
      <c r="N24" s="214"/>
      <c r="O24" s="247"/>
      <c r="P24" s="214"/>
      <c r="Q24" s="247"/>
      <c r="R24" s="214"/>
      <c r="S24" s="170"/>
      <c r="T24" s="281"/>
      <c r="U24" s="248"/>
      <c r="V24" s="249"/>
      <c r="W24" s="250"/>
      <c r="X24" s="233"/>
      <c r="Y24" s="242">
        <f t="shared" si="22"/>
        <v>0</v>
      </c>
      <c r="Z24" s="242">
        <f>IF('1042Ed Abrechnung'!D28="",0,1)</f>
        <v>0</v>
      </c>
      <c r="AA24" s="45" t="e">
        <f t="shared" si="23"/>
        <v>#VALUE!</v>
      </c>
      <c r="AB24" s="45">
        <f t="shared" si="24"/>
        <v>0</v>
      </c>
      <c r="AC24" s="56" t="str">
        <f t="shared" si="25"/>
        <v/>
      </c>
      <c r="AD24" s="45" t="str">
        <f t="shared" si="14"/>
        <v/>
      </c>
      <c r="AE24" s="45" t="str">
        <f t="shared" si="15"/>
        <v/>
      </c>
      <c r="AF24" s="45" t="str">
        <f t="shared" si="26"/>
        <v/>
      </c>
      <c r="AG24" s="45" t="str">
        <f t="shared" si="27"/>
        <v/>
      </c>
      <c r="AH24" s="243" t="str">
        <f t="shared" si="28"/>
        <v/>
      </c>
      <c r="AI24" s="244" t="str">
        <f t="shared" si="29"/>
        <v/>
      </c>
      <c r="AJ24" s="243" t="str">
        <f t="shared" si="30"/>
        <v/>
      </c>
      <c r="AK24" s="243" t="str">
        <f>IF(AH24&lt;AI24,Übersetzungstexte!A$184,"")</f>
        <v/>
      </c>
      <c r="AL24" s="244" t="str">
        <f t="shared" si="31"/>
        <v/>
      </c>
      <c r="AM24" s="144"/>
    </row>
    <row r="25" spans="1:39" s="245" customFormat="1" ht="16.899999999999999" customHeight="1" x14ac:dyDescent="0.25">
      <c r="A25" s="246"/>
      <c r="B25" s="478"/>
      <c r="C25" s="479"/>
      <c r="D25" s="480"/>
      <c r="E25" s="471"/>
      <c r="F25" s="240"/>
      <c r="G25" s="214"/>
      <c r="H25" s="239"/>
      <c r="I25" s="170"/>
      <c r="J25" s="280"/>
      <c r="K25" s="170"/>
      <c r="L25" s="281"/>
      <c r="M25" s="240"/>
      <c r="N25" s="214"/>
      <c r="O25" s="247"/>
      <c r="P25" s="214"/>
      <c r="Q25" s="247"/>
      <c r="R25" s="214"/>
      <c r="S25" s="170"/>
      <c r="T25" s="281"/>
      <c r="U25" s="248"/>
      <c r="V25" s="249"/>
      <c r="W25" s="250"/>
      <c r="X25" s="233"/>
      <c r="Y25" s="242">
        <f t="shared" si="22"/>
        <v>0</v>
      </c>
      <c r="Z25" s="242">
        <f>IF('1042Ed Abrechnung'!D29="",0,1)</f>
        <v>0</v>
      </c>
      <c r="AA25" s="45" t="e">
        <f t="shared" si="23"/>
        <v>#VALUE!</v>
      </c>
      <c r="AB25" s="45">
        <f t="shared" si="24"/>
        <v>0</v>
      </c>
      <c r="AC25" s="56" t="str">
        <f t="shared" si="25"/>
        <v/>
      </c>
      <c r="AD25" s="45" t="str">
        <f t="shared" si="14"/>
        <v/>
      </c>
      <c r="AE25" s="45" t="str">
        <f t="shared" si="15"/>
        <v/>
      </c>
      <c r="AF25" s="45" t="str">
        <f t="shared" si="26"/>
        <v/>
      </c>
      <c r="AG25" s="45" t="str">
        <f t="shared" si="27"/>
        <v/>
      </c>
      <c r="AH25" s="243" t="str">
        <f t="shared" si="28"/>
        <v/>
      </c>
      <c r="AI25" s="244" t="str">
        <f t="shared" si="29"/>
        <v/>
      </c>
      <c r="AJ25" s="243" t="str">
        <f t="shared" si="30"/>
        <v/>
      </c>
      <c r="AK25" s="243" t="str">
        <f>IF(AH25&lt;AI25,Übersetzungstexte!A$184,"")</f>
        <v/>
      </c>
      <c r="AL25" s="244" t="str">
        <f t="shared" si="31"/>
        <v/>
      </c>
      <c r="AM25" s="144"/>
    </row>
    <row r="26" spans="1:39" s="245" customFormat="1" ht="16.899999999999999" customHeight="1" x14ac:dyDescent="0.25">
      <c r="A26" s="246"/>
      <c r="B26" s="478"/>
      <c r="C26" s="479"/>
      <c r="D26" s="480"/>
      <c r="E26" s="471"/>
      <c r="F26" s="240"/>
      <c r="G26" s="214"/>
      <c r="H26" s="239"/>
      <c r="I26" s="170"/>
      <c r="J26" s="280"/>
      <c r="K26" s="170"/>
      <c r="L26" s="281"/>
      <c r="M26" s="240"/>
      <c r="N26" s="214"/>
      <c r="O26" s="247"/>
      <c r="P26" s="214"/>
      <c r="Q26" s="247"/>
      <c r="R26" s="214"/>
      <c r="S26" s="170"/>
      <c r="T26" s="281"/>
      <c r="U26" s="248"/>
      <c r="V26" s="249"/>
      <c r="W26" s="250"/>
      <c r="X26" s="233"/>
      <c r="Y26" s="242">
        <f t="shared" si="22"/>
        <v>0</v>
      </c>
      <c r="Z26" s="242">
        <f>IF('1042Ed Abrechnung'!D30="",0,1)</f>
        <v>0</v>
      </c>
      <c r="AA26" s="45" t="e">
        <f t="shared" si="23"/>
        <v>#VALUE!</v>
      </c>
      <c r="AB26" s="45">
        <f t="shared" si="24"/>
        <v>0</v>
      </c>
      <c r="AC26" s="56" t="str">
        <f t="shared" si="25"/>
        <v/>
      </c>
      <c r="AD26" s="45" t="str">
        <f t="shared" si="14"/>
        <v/>
      </c>
      <c r="AE26" s="45" t="str">
        <f t="shared" si="15"/>
        <v/>
      </c>
      <c r="AF26" s="45" t="str">
        <f t="shared" si="26"/>
        <v/>
      </c>
      <c r="AG26" s="45" t="str">
        <f t="shared" si="27"/>
        <v/>
      </c>
      <c r="AH26" s="243" t="str">
        <f t="shared" si="28"/>
        <v/>
      </c>
      <c r="AI26" s="244" t="str">
        <f t="shared" si="29"/>
        <v/>
      </c>
      <c r="AJ26" s="243" t="str">
        <f t="shared" si="30"/>
        <v/>
      </c>
      <c r="AK26" s="243" t="str">
        <f>IF(AH26&lt;AI26,Übersetzungstexte!A$184,"")</f>
        <v/>
      </c>
      <c r="AL26" s="244" t="str">
        <f t="shared" si="31"/>
        <v/>
      </c>
      <c r="AM26" s="144"/>
    </row>
    <row r="27" spans="1:39" s="245" customFormat="1" ht="16.899999999999999" customHeight="1" x14ac:dyDescent="0.25">
      <c r="A27" s="246"/>
      <c r="B27" s="478"/>
      <c r="C27" s="479"/>
      <c r="D27" s="480"/>
      <c r="E27" s="471"/>
      <c r="F27" s="240"/>
      <c r="G27" s="214"/>
      <c r="H27" s="239"/>
      <c r="I27" s="170"/>
      <c r="J27" s="280"/>
      <c r="K27" s="170"/>
      <c r="L27" s="281"/>
      <c r="M27" s="240"/>
      <c r="N27" s="214"/>
      <c r="O27" s="247"/>
      <c r="P27" s="214"/>
      <c r="Q27" s="247"/>
      <c r="R27" s="214"/>
      <c r="S27" s="170"/>
      <c r="T27" s="281"/>
      <c r="U27" s="248"/>
      <c r="V27" s="249"/>
      <c r="W27" s="250"/>
      <c r="X27" s="233"/>
      <c r="Y27" s="242">
        <f t="shared" si="22"/>
        <v>0</v>
      </c>
      <c r="Z27" s="242">
        <f>IF('1042Ed Abrechnung'!D31="",0,1)</f>
        <v>0</v>
      </c>
      <c r="AA27" s="45" t="e">
        <f t="shared" si="23"/>
        <v>#VALUE!</v>
      </c>
      <c r="AB27" s="45">
        <f t="shared" si="24"/>
        <v>0</v>
      </c>
      <c r="AC27" s="56" t="str">
        <f t="shared" si="25"/>
        <v/>
      </c>
      <c r="AD27" s="45" t="str">
        <f t="shared" si="14"/>
        <v/>
      </c>
      <c r="AE27" s="45" t="str">
        <f t="shared" si="15"/>
        <v/>
      </c>
      <c r="AF27" s="45" t="str">
        <f t="shared" si="26"/>
        <v/>
      </c>
      <c r="AG27" s="45" t="str">
        <f t="shared" si="27"/>
        <v/>
      </c>
      <c r="AH27" s="243" t="str">
        <f t="shared" si="28"/>
        <v/>
      </c>
      <c r="AI27" s="244" t="str">
        <f t="shared" si="29"/>
        <v/>
      </c>
      <c r="AJ27" s="243" t="str">
        <f t="shared" si="30"/>
        <v/>
      </c>
      <c r="AK27" s="243" t="str">
        <f>IF(AH27&lt;AI27,Übersetzungstexte!A$184,"")</f>
        <v/>
      </c>
      <c r="AL27" s="244" t="str">
        <f t="shared" si="31"/>
        <v/>
      </c>
      <c r="AM27" s="144"/>
    </row>
    <row r="28" spans="1:39" s="245" customFormat="1" ht="16.899999999999999" customHeight="1" x14ac:dyDescent="0.25">
      <c r="A28" s="246"/>
      <c r="B28" s="478"/>
      <c r="C28" s="479"/>
      <c r="D28" s="480"/>
      <c r="E28" s="471"/>
      <c r="F28" s="240"/>
      <c r="G28" s="214"/>
      <c r="H28" s="239"/>
      <c r="I28" s="170"/>
      <c r="J28" s="280"/>
      <c r="K28" s="170"/>
      <c r="L28" s="281"/>
      <c r="M28" s="240"/>
      <c r="N28" s="214"/>
      <c r="O28" s="247"/>
      <c r="P28" s="214"/>
      <c r="Q28" s="247"/>
      <c r="R28" s="214"/>
      <c r="S28" s="170"/>
      <c r="T28" s="281"/>
      <c r="U28" s="248"/>
      <c r="V28" s="249"/>
      <c r="W28" s="250"/>
      <c r="X28" s="233"/>
      <c r="Y28" s="242">
        <f t="shared" si="22"/>
        <v>0</v>
      </c>
      <c r="Z28" s="242">
        <f>IF('1042Ed Abrechnung'!D32="",0,1)</f>
        <v>0</v>
      </c>
      <c r="AA28" s="45" t="e">
        <f t="shared" si="23"/>
        <v>#VALUE!</v>
      </c>
      <c r="AB28" s="45">
        <f t="shared" si="24"/>
        <v>0</v>
      </c>
      <c r="AC28" s="56" t="str">
        <f t="shared" si="25"/>
        <v/>
      </c>
      <c r="AD28" s="45" t="str">
        <f t="shared" si="14"/>
        <v/>
      </c>
      <c r="AE28" s="45" t="str">
        <f t="shared" si="15"/>
        <v/>
      </c>
      <c r="AF28" s="45" t="str">
        <f t="shared" si="26"/>
        <v/>
      </c>
      <c r="AG28" s="45" t="str">
        <f t="shared" si="27"/>
        <v/>
      </c>
      <c r="AH28" s="243" t="str">
        <f t="shared" si="28"/>
        <v/>
      </c>
      <c r="AI28" s="244" t="str">
        <f t="shared" si="29"/>
        <v/>
      </c>
      <c r="AJ28" s="243" t="str">
        <f t="shared" si="30"/>
        <v/>
      </c>
      <c r="AK28" s="243" t="str">
        <f>IF(AH28&lt;AI28,Übersetzungstexte!A$184,"")</f>
        <v/>
      </c>
      <c r="AL28" s="244" t="str">
        <f t="shared" si="31"/>
        <v/>
      </c>
      <c r="AM28" s="144"/>
    </row>
    <row r="29" spans="1:39" s="245" customFormat="1" ht="16.899999999999999" customHeight="1" x14ac:dyDescent="0.25">
      <c r="A29" s="246"/>
      <c r="B29" s="478"/>
      <c r="C29" s="479"/>
      <c r="D29" s="480"/>
      <c r="E29" s="471"/>
      <c r="F29" s="240"/>
      <c r="G29" s="214"/>
      <c r="H29" s="239"/>
      <c r="I29" s="170"/>
      <c r="J29" s="280"/>
      <c r="K29" s="170"/>
      <c r="L29" s="281"/>
      <c r="M29" s="240"/>
      <c r="N29" s="214"/>
      <c r="O29" s="247"/>
      <c r="P29" s="214"/>
      <c r="Q29" s="247"/>
      <c r="R29" s="214"/>
      <c r="S29" s="170"/>
      <c r="T29" s="281"/>
      <c r="U29" s="248"/>
      <c r="V29" s="249"/>
      <c r="W29" s="250"/>
      <c r="X29" s="233"/>
      <c r="Y29" s="242">
        <f t="shared" si="22"/>
        <v>0</v>
      </c>
      <c r="Z29" s="242">
        <f>IF('1042Ed Abrechnung'!D33="",0,1)</f>
        <v>0</v>
      </c>
      <c r="AA29" s="45" t="e">
        <f t="shared" si="23"/>
        <v>#VALUE!</v>
      </c>
      <c r="AB29" s="45">
        <f t="shared" si="24"/>
        <v>0</v>
      </c>
      <c r="AC29" s="56" t="str">
        <f t="shared" si="25"/>
        <v/>
      </c>
      <c r="AD29" s="45" t="str">
        <f t="shared" si="14"/>
        <v/>
      </c>
      <c r="AE29" s="45" t="str">
        <f t="shared" si="15"/>
        <v/>
      </c>
      <c r="AF29" s="45" t="str">
        <f t="shared" si="26"/>
        <v/>
      </c>
      <c r="AG29" s="45" t="str">
        <f t="shared" si="27"/>
        <v/>
      </c>
      <c r="AH29" s="243" t="str">
        <f t="shared" si="28"/>
        <v/>
      </c>
      <c r="AI29" s="244" t="str">
        <f t="shared" si="29"/>
        <v/>
      </c>
      <c r="AJ29" s="243" t="str">
        <f t="shared" si="30"/>
        <v/>
      </c>
      <c r="AK29" s="243" t="str">
        <f>IF(AH29&lt;AI29,Übersetzungstexte!A$184,"")</f>
        <v/>
      </c>
      <c r="AL29" s="244" t="str">
        <f t="shared" si="31"/>
        <v/>
      </c>
      <c r="AM29" s="144"/>
    </row>
    <row r="30" spans="1:39" s="245" customFormat="1" ht="16.899999999999999" customHeight="1" x14ac:dyDescent="0.25">
      <c r="A30" s="246"/>
      <c r="B30" s="478"/>
      <c r="C30" s="479"/>
      <c r="D30" s="480"/>
      <c r="E30" s="471"/>
      <c r="F30" s="240"/>
      <c r="G30" s="214"/>
      <c r="H30" s="239"/>
      <c r="I30" s="170"/>
      <c r="J30" s="280"/>
      <c r="K30" s="170"/>
      <c r="L30" s="281"/>
      <c r="M30" s="240"/>
      <c r="N30" s="214"/>
      <c r="O30" s="247"/>
      <c r="P30" s="214"/>
      <c r="Q30" s="247"/>
      <c r="R30" s="214"/>
      <c r="S30" s="170"/>
      <c r="T30" s="281"/>
      <c r="U30" s="248"/>
      <c r="V30" s="249"/>
      <c r="W30" s="250"/>
      <c r="X30" s="233"/>
      <c r="Y30" s="242">
        <f t="shared" si="22"/>
        <v>0</v>
      </c>
      <c r="Z30" s="242">
        <f>IF('1042Ed Abrechnung'!D34="",0,1)</f>
        <v>0</v>
      </c>
      <c r="AA30" s="45" t="e">
        <f t="shared" si="23"/>
        <v>#VALUE!</v>
      </c>
      <c r="AB30" s="45">
        <f t="shared" si="24"/>
        <v>0</v>
      </c>
      <c r="AC30" s="56" t="str">
        <f t="shared" si="25"/>
        <v/>
      </c>
      <c r="AD30" s="45" t="str">
        <f t="shared" si="14"/>
        <v/>
      </c>
      <c r="AE30" s="45" t="str">
        <f t="shared" si="15"/>
        <v/>
      </c>
      <c r="AF30" s="45" t="str">
        <f t="shared" si="26"/>
        <v/>
      </c>
      <c r="AG30" s="45" t="str">
        <f t="shared" si="27"/>
        <v/>
      </c>
      <c r="AH30" s="243" t="str">
        <f t="shared" si="28"/>
        <v/>
      </c>
      <c r="AI30" s="244" t="str">
        <f t="shared" si="29"/>
        <v/>
      </c>
      <c r="AJ30" s="243" t="str">
        <f t="shared" si="30"/>
        <v/>
      </c>
      <c r="AK30" s="243" t="str">
        <f>IF(AH30&lt;AI30,Übersetzungstexte!A$184,"")</f>
        <v/>
      </c>
      <c r="AL30" s="244" t="str">
        <f t="shared" si="31"/>
        <v/>
      </c>
      <c r="AM30" s="144"/>
    </row>
    <row r="31" spans="1:39" s="245" customFormat="1" ht="16.899999999999999" customHeight="1" x14ac:dyDescent="0.25">
      <c r="A31" s="246"/>
      <c r="B31" s="478"/>
      <c r="C31" s="479"/>
      <c r="D31" s="480"/>
      <c r="E31" s="471"/>
      <c r="F31" s="240"/>
      <c r="G31" s="214"/>
      <c r="H31" s="239"/>
      <c r="I31" s="170"/>
      <c r="J31" s="280"/>
      <c r="K31" s="170"/>
      <c r="L31" s="281"/>
      <c r="M31" s="240"/>
      <c r="N31" s="214"/>
      <c r="O31" s="247"/>
      <c r="P31" s="214"/>
      <c r="Q31" s="247"/>
      <c r="R31" s="214"/>
      <c r="S31" s="170"/>
      <c r="T31" s="281"/>
      <c r="U31" s="248"/>
      <c r="V31" s="249"/>
      <c r="W31" s="250"/>
      <c r="X31" s="233"/>
      <c r="Y31" s="242">
        <f t="shared" si="22"/>
        <v>0</v>
      </c>
      <c r="Z31" s="242">
        <f>IF('1042Ed Abrechnung'!D35="",0,1)</f>
        <v>0</v>
      </c>
      <c r="AA31" s="45" t="e">
        <f t="shared" si="23"/>
        <v>#VALUE!</v>
      </c>
      <c r="AB31" s="45">
        <f t="shared" si="24"/>
        <v>0</v>
      </c>
      <c r="AC31" s="56" t="str">
        <f t="shared" si="25"/>
        <v/>
      </c>
      <c r="AD31" s="45" t="str">
        <f t="shared" si="14"/>
        <v/>
      </c>
      <c r="AE31" s="45" t="str">
        <f t="shared" si="15"/>
        <v/>
      </c>
      <c r="AF31" s="45" t="str">
        <f t="shared" si="26"/>
        <v/>
      </c>
      <c r="AG31" s="45" t="str">
        <f t="shared" si="27"/>
        <v/>
      </c>
      <c r="AH31" s="243" t="str">
        <f t="shared" si="28"/>
        <v/>
      </c>
      <c r="AI31" s="244" t="str">
        <f t="shared" si="29"/>
        <v/>
      </c>
      <c r="AJ31" s="243" t="str">
        <f t="shared" si="30"/>
        <v/>
      </c>
      <c r="AK31" s="243" t="str">
        <f>IF(AH31&lt;AI31,Übersetzungstexte!A$184,"")</f>
        <v/>
      </c>
      <c r="AL31" s="244" t="str">
        <f t="shared" si="31"/>
        <v/>
      </c>
      <c r="AM31" s="144"/>
    </row>
    <row r="32" spans="1:39" s="245" customFormat="1" ht="16.899999999999999" customHeight="1" x14ac:dyDescent="0.25">
      <c r="A32" s="246"/>
      <c r="B32" s="478"/>
      <c r="C32" s="479"/>
      <c r="D32" s="480"/>
      <c r="E32" s="471"/>
      <c r="F32" s="240"/>
      <c r="G32" s="214"/>
      <c r="H32" s="239"/>
      <c r="I32" s="170"/>
      <c r="J32" s="280"/>
      <c r="K32" s="170"/>
      <c r="L32" s="281"/>
      <c r="M32" s="240"/>
      <c r="N32" s="214"/>
      <c r="O32" s="247"/>
      <c r="P32" s="214"/>
      <c r="Q32" s="247"/>
      <c r="R32" s="214"/>
      <c r="S32" s="170"/>
      <c r="T32" s="281"/>
      <c r="U32" s="248"/>
      <c r="V32" s="249"/>
      <c r="W32" s="250"/>
      <c r="X32" s="233"/>
      <c r="Y32" s="242">
        <f t="shared" si="22"/>
        <v>0</v>
      </c>
      <c r="Z32" s="242">
        <f>IF('1042Ed Abrechnung'!D36="",0,1)</f>
        <v>0</v>
      </c>
      <c r="AA32" s="45" t="e">
        <f t="shared" si="23"/>
        <v>#VALUE!</v>
      </c>
      <c r="AB32" s="45">
        <f t="shared" si="24"/>
        <v>0</v>
      </c>
      <c r="AC32" s="56" t="str">
        <f t="shared" si="25"/>
        <v/>
      </c>
      <c r="AD32" s="45" t="str">
        <f t="shared" si="14"/>
        <v/>
      </c>
      <c r="AE32" s="45" t="str">
        <f t="shared" si="15"/>
        <v/>
      </c>
      <c r="AF32" s="45" t="str">
        <f t="shared" si="26"/>
        <v/>
      </c>
      <c r="AG32" s="45" t="str">
        <f t="shared" si="27"/>
        <v/>
      </c>
      <c r="AH32" s="243" t="str">
        <f t="shared" si="28"/>
        <v/>
      </c>
      <c r="AI32" s="244" t="str">
        <f t="shared" si="29"/>
        <v/>
      </c>
      <c r="AJ32" s="243" t="str">
        <f t="shared" si="30"/>
        <v/>
      </c>
      <c r="AK32" s="243" t="str">
        <f>IF(AH32&lt;AI32,Übersetzungstexte!A$184,"")</f>
        <v/>
      </c>
      <c r="AL32" s="244" t="str">
        <f t="shared" si="31"/>
        <v/>
      </c>
      <c r="AM32" s="144"/>
    </row>
    <row r="33" spans="1:39" s="245" customFormat="1" ht="16.899999999999999" customHeight="1" x14ac:dyDescent="0.25">
      <c r="A33" s="246"/>
      <c r="B33" s="478"/>
      <c r="C33" s="479"/>
      <c r="D33" s="480"/>
      <c r="E33" s="471"/>
      <c r="F33" s="240"/>
      <c r="G33" s="214"/>
      <c r="H33" s="239"/>
      <c r="I33" s="170"/>
      <c r="J33" s="280"/>
      <c r="K33" s="170"/>
      <c r="L33" s="281"/>
      <c r="M33" s="240"/>
      <c r="N33" s="214"/>
      <c r="O33" s="247"/>
      <c r="P33" s="214"/>
      <c r="Q33" s="247"/>
      <c r="R33" s="214"/>
      <c r="S33" s="170"/>
      <c r="T33" s="281"/>
      <c r="U33" s="248"/>
      <c r="V33" s="249"/>
      <c r="W33" s="250"/>
      <c r="X33" s="233"/>
      <c r="Y33" s="242">
        <f t="shared" si="22"/>
        <v>0</v>
      </c>
      <c r="Z33" s="242">
        <f>IF('1042Ed Abrechnung'!D37="",0,1)</f>
        <v>0</v>
      </c>
      <c r="AA33" s="45" t="e">
        <f t="shared" si="23"/>
        <v>#VALUE!</v>
      </c>
      <c r="AB33" s="45">
        <f t="shared" si="24"/>
        <v>0</v>
      </c>
      <c r="AC33" s="56" t="str">
        <f t="shared" si="25"/>
        <v/>
      </c>
      <c r="AD33" s="45" t="str">
        <f t="shared" si="14"/>
        <v/>
      </c>
      <c r="AE33" s="45" t="str">
        <f t="shared" si="15"/>
        <v/>
      </c>
      <c r="AF33" s="45" t="str">
        <f t="shared" si="26"/>
        <v/>
      </c>
      <c r="AG33" s="45" t="str">
        <f t="shared" si="27"/>
        <v/>
      </c>
      <c r="AH33" s="243" t="str">
        <f t="shared" si="28"/>
        <v/>
      </c>
      <c r="AI33" s="244" t="str">
        <f t="shared" si="29"/>
        <v/>
      </c>
      <c r="AJ33" s="243" t="str">
        <f t="shared" si="30"/>
        <v/>
      </c>
      <c r="AK33" s="243" t="str">
        <f>IF(AH33&lt;AI33,Übersetzungstexte!A$184,"")</f>
        <v/>
      </c>
      <c r="AL33" s="244" t="str">
        <f t="shared" si="31"/>
        <v/>
      </c>
      <c r="AM33" s="144"/>
    </row>
    <row r="34" spans="1:39" s="245" customFormat="1" ht="16.899999999999999" customHeight="1" x14ac:dyDescent="0.25">
      <c r="A34" s="246"/>
      <c r="B34" s="478"/>
      <c r="C34" s="479"/>
      <c r="D34" s="480"/>
      <c r="E34" s="471"/>
      <c r="F34" s="240"/>
      <c r="G34" s="214"/>
      <c r="H34" s="239"/>
      <c r="I34" s="170"/>
      <c r="J34" s="280"/>
      <c r="K34" s="170"/>
      <c r="L34" s="281"/>
      <c r="M34" s="240"/>
      <c r="N34" s="214"/>
      <c r="O34" s="247"/>
      <c r="P34" s="214"/>
      <c r="Q34" s="247"/>
      <c r="R34" s="214"/>
      <c r="S34" s="170"/>
      <c r="T34" s="281"/>
      <c r="U34" s="248"/>
      <c r="V34" s="249"/>
      <c r="W34" s="250"/>
      <c r="X34" s="233"/>
      <c r="Y34" s="242">
        <f t="shared" si="22"/>
        <v>0</v>
      </c>
      <c r="Z34" s="242">
        <f>IF('1042Ed Abrechnung'!D38="",0,1)</f>
        <v>0</v>
      </c>
      <c r="AA34" s="45" t="e">
        <f t="shared" si="23"/>
        <v>#VALUE!</v>
      </c>
      <c r="AB34" s="45">
        <f t="shared" si="24"/>
        <v>0</v>
      </c>
      <c r="AC34" s="56" t="str">
        <f t="shared" si="25"/>
        <v/>
      </c>
      <c r="AD34" s="45" t="str">
        <f t="shared" si="14"/>
        <v/>
      </c>
      <c r="AE34" s="45" t="str">
        <f t="shared" si="15"/>
        <v/>
      </c>
      <c r="AF34" s="45" t="str">
        <f t="shared" si="26"/>
        <v/>
      </c>
      <c r="AG34" s="45" t="str">
        <f t="shared" si="27"/>
        <v/>
      </c>
      <c r="AH34" s="243" t="str">
        <f t="shared" si="28"/>
        <v/>
      </c>
      <c r="AI34" s="244" t="str">
        <f t="shared" si="29"/>
        <v/>
      </c>
      <c r="AJ34" s="243" t="str">
        <f t="shared" si="30"/>
        <v/>
      </c>
      <c r="AK34" s="243" t="str">
        <f>IF(AH34&lt;AI34,Übersetzungstexte!A$184,"")</f>
        <v/>
      </c>
      <c r="AL34" s="244" t="str">
        <f t="shared" si="31"/>
        <v/>
      </c>
      <c r="AM34" s="144"/>
    </row>
    <row r="35" spans="1:39" s="245" customFormat="1" ht="16.899999999999999" customHeight="1" x14ac:dyDescent="0.25">
      <c r="A35" s="246"/>
      <c r="B35" s="478"/>
      <c r="C35" s="479"/>
      <c r="D35" s="480"/>
      <c r="E35" s="471"/>
      <c r="F35" s="240"/>
      <c r="G35" s="214"/>
      <c r="H35" s="239"/>
      <c r="I35" s="170"/>
      <c r="J35" s="280"/>
      <c r="K35" s="170"/>
      <c r="L35" s="281"/>
      <c r="M35" s="240"/>
      <c r="N35" s="214"/>
      <c r="O35" s="247"/>
      <c r="P35" s="214"/>
      <c r="Q35" s="247"/>
      <c r="R35" s="214"/>
      <c r="S35" s="170"/>
      <c r="T35" s="281"/>
      <c r="U35" s="248"/>
      <c r="V35" s="249"/>
      <c r="W35" s="250"/>
      <c r="X35" s="233"/>
      <c r="Y35" s="242">
        <f t="shared" si="22"/>
        <v>0</v>
      </c>
      <c r="Z35" s="242">
        <f>IF('1042Ed Abrechnung'!D39="",0,1)</f>
        <v>0</v>
      </c>
      <c r="AA35" s="45" t="e">
        <f t="shared" si="23"/>
        <v>#VALUE!</v>
      </c>
      <c r="AB35" s="45">
        <f t="shared" si="24"/>
        <v>0</v>
      </c>
      <c r="AC35" s="56" t="str">
        <f t="shared" si="25"/>
        <v/>
      </c>
      <c r="AD35" s="45" t="str">
        <f t="shared" si="14"/>
        <v/>
      </c>
      <c r="AE35" s="45" t="str">
        <f t="shared" si="15"/>
        <v/>
      </c>
      <c r="AF35" s="45" t="str">
        <f t="shared" si="26"/>
        <v/>
      </c>
      <c r="AG35" s="45" t="str">
        <f t="shared" si="27"/>
        <v/>
      </c>
      <c r="AH35" s="243" t="str">
        <f t="shared" si="28"/>
        <v/>
      </c>
      <c r="AI35" s="244" t="str">
        <f t="shared" si="29"/>
        <v/>
      </c>
      <c r="AJ35" s="243" t="str">
        <f t="shared" si="30"/>
        <v/>
      </c>
      <c r="AK35" s="243" t="str">
        <f>IF(AH35&lt;AI35,Übersetzungstexte!A$184,"")</f>
        <v/>
      </c>
      <c r="AL35" s="244" t="str">
        <f t="shared" si="31"/>
        <v/>
      </c>
      <c r="AM35" s="144"/>
    </row>
    <row r="36" spans="1:39" s="245" customFormat="1" ht="16.899999999999999" customHeight="1" x14ac:dyDescent="0.25">
      <c r="A36" s="246"/>
      <c r="B36" s="478"/>
      <c r="C36" s="479"/>
      <c r="D36" s="480"/>
      <c r="E36" s="471"/>
      <c r="F36" s="240"/>
      <c r="G36" s="214"/>
      <c r="H36" s="239"/>
      <c r="I36" s="170"/>
      <c r="J36" s="280"/>
      <c r="K36" s="170"/>
      <c r="L36" s="281"/>
      <c r="M36" s="240"/>
      <c r="N36" s="214"/>
      <c r="O36" s="247"/>
      <c r="P36" s="214"/>
      <c r="Q36" s="247"/>
      <c r="R36" s="214"/>
      <c r="S36" s="170"/>
      <c r="T36" s="281"/>
      <c r="U36" s="248"/>
      <c r="V36" s="249"/>
      <c r="W36" s="250"/>
      <c r="X36" s="233"/>
      <c r="Y36" s="242">
        <f t="shared" si="22"/>
        <v>0</v>
      </c>
      <c r="Z36" s="242">
        <f>IF('1042Ed Abrechnung'!D40="",0,1)</f>
        <v>0</v>
      </c>
      <c r="AA36" s="45" t="e">
        <f t="shared" si="23"/>
        <v>#VALUE!</v>
      </c>
      <c r="AB36" s="45">
        <f t="shared" si="24"/>
        <v>0</v>
      </c>
      <c r="AC36" s="56" t="str">
        <f t="shared" si="25"/>
        <v/>
      </c>
      <c r="AD36" s="45" t="str">
        <f t="shared" si="14"/>
        <v/>
      </c>
      <c r="AE36" s="45" t="str">
        <f t="shared" si="15"/>
        <v/>
      </c>
      <c r="AF36" s="45" t="str">
        <f t="shared" si="26"/>
        <v/>
      </c>
      <c r="AG36" s="45" t="str">
        <f t="shared" si="27"/>
        <v/>
      </c>
      <c r="AH36" s="243" t="str">
        <f t="shared" si="28"/>
        <v/>
      </c>
      <c r="AI36" s="244" t="str">
        <f t="shared" si="29"/>
        <v/>
      </c>
      <c r="AJ36" s="243" t="str">
        <f t="shared" si="30"/>
        <v/>
      </c>
      <c r="AK36" s="243" t="str">
        <f>IF(AH36&lt;AI36,Übersetzungstexte!A$184,"")</f>
        <v/>
      </c>
      <c r="AL36" s="244" t="str">
        <f t="shared" si="31"/>
        <v/>
      </c>
      <c r="AM36" s="144"/>
    </row>
    <row r="37" spans="1:39" s="245" customFormat="1" ht="16.899999999999999" customHeight="1" x14ac:dyDescent="0.25">
      <c r="A37" s="246"/>
      <c r="B37" s="478"/>
      <c r="C37" s="479"/>
      <c r="D37" s="480"/>
      <c r="E37" s="471"/>
      <c r="F37" s="240"/>
      <c r="G37" s="214"/>
      <c r="H37" s="239"/>
      <c r="I37" s="170"/>
      <c r="J37" s="280"/>
      <c r="K37" s="170"/>
      <c r="L37" s="281"/>
      <c r="M37" s="240"/>
      <c r="N37" s="214"/>
      <c r="O37" s="247"/>
      <c r="P37" s="214"/>
      <c r="Q37" s="247"/>
      <c r="R37" s="214"/>
      <c r="S37" s="170"/>
      <c r="T37" s="281"/>
      <c r="U37" s="248"/>
      <c r="V37" s="249"/>
      <c r="W37" s="250"/>
      <c r="X37" s="233"/>
      <c r="Y37" s="242">
        <f t="shared" si="22"/>
        <v>0</v>
      </c>
      <c r="Z37" s="242">
        <f>IF('1042Ed Abrechnung'!D41="",0,1)</f>
        <v>0</v>
      </c>
      <c r="AA37" s="45" t="e">
        <f t="shared" si="23"/>
        <v>#VALUE!</v>
      </c>
      <c r="AB37" s="45">
        <f t="shared" si="24"/>
        <v>0</v>
      </c>
      <c r="AC37" s="56" t="str">
        <f t="shared" si="25"/>
        <v/>
      </c>
      <c r="AD37" s="45" t="str">
        <f t="shared" si="14"/>
        <v/>
      </c>
      <c r="AE37" s="45" t="str">
        <f t="shared" si="15"/>
        <v/>
      </c>
      <c r="AF37" s="45" t="str">
        <f t="shared" si="26"/>
        <v/>
      </c>
      <c r="AG37" s="45" t="str">
        <f t="shared" si="27"/>
        <v/>
      </c>
      <c r="AH37" s="243" t="str">
        <f t="shared" si="28"/>
        <v/>
      </c>
      <c r="AI37" s="244" t="str">
        <f t="shared" si="29"/>
        <v/>
      </c>
      <c r="AJ37" s="243" t="str">
        <f t="shared" si="30"/>
        <v/>
      </c>
      <c r="AK37" s="243" t="str">
        <f>IF(AH37&lt;AI37,Übersetzungstexte!A$184,"")</f>
        <v/>
      </c>
      <c r="AL37" s="244" t="str">
        <f t="shared" si="31"/>
        <v/>
      </c>
      <c r="AM37" s="144"/>
    </row>
    <row r="38" spans="1:39" s="245" customFormat="1" ht="16.899999999999999" customHeight="1" x14ac:dyDescent="0.25">
      <c r="A38" s="246"/>
      <c r="B38" s="478"/>
      <c r="C38" s="479"/>
      <c r="D38" s="480"/>
      <c r="E38" s="471"/>
      <c r="F38" s="240"/>
      <c r="G38" s="214"/>
      <c r="H38" s="239"/>
      <c r="I38" s="170"/>
      <c r="J38" s="280"/>
      <c r="K38" s="170"/>
      <c r="L38" s="281"/>
      <c r="M38" s="240"/>
      <c r="N38" s="214"/>
      <c r="O38" s="247"/>
      <c r="P38" s="214"/>
      <c r="Q38" s="247"/>
      <c r="R38" s="214"/>
      <c r="S38" s="170"/>
      <c r="T38" s="281"/>
      <c r="U38" s="248"/>
      <c r="V38" s="249"/>
      <c r="W38" s="250"/>
      <c r="X38" s="233"/>
      <c r="Y38" s="242">
        <f t="shared" si="22"/>
        <v>0</v>
      </c>
      <c r="Z38" s="242">
        <f>IF('1042Ed Abrechnung'!D42="",0,1)</f>
        <v>0</v>
      </c>
      <c r="AA38" s="45" t="e">
        <f t="shared" si="23"/>
        <v>#VALUE!</v>
      </c>
      <c r="AB38" s="45">
        <f t="shared" si="24"/>
        <v>0</v>
      </c>
      <c r="AC38" s="56" t="str">
        <f t="shared" si="25"/>
        <v/>
      </c>
      <c r="AD38" s="45" t="str">
        <f t="shared" si="14"/>
        <v/>
      </c>
      <c r="AE38" s="45" t="str">
        <f t="shared" si="15"/>
        <v/>
      </c>
      <c r="AF38" s="45" t="str">
        <f t="shared" si="26"/>
        <v/>
      </c>
      <c r="AG38" s="45" t="str">
        <f t="shared" si="27"/>
        <v/>
      </c>
      <c r="AH38" s="243" t="str">
        <f t="shared" si="28"/>
        <v/>
      </c>
      <c r="AI38" s="244" t="str">
        <f t="shared" si="29"/>
        <v/>
      </c>
      <c r="AJ38" s="243" t="str">
        <f t="shared" si="30"/>
        <v/>
      </c>
      <c r="AK38" s="243" t="str">
        <f>IF(AH38&lt;AI38,Übersetzungstexte!A$184,"")</f>
        <v/>
      </c>
      <c r="AL38" s="244" t="str">
        <f t="shared" si="31"/>
        <v/>
      </c>
      <c r="AM38" s="144"/>
    </row>
    <row r="39" spans="1:39" s="245" customFormat="1" ht="16.899999999999999" customHeight="1" x14ac:dyDescent="0.25">
      <c r="A39" s="246"/>
      <c r="B39" s="478"/>
      <c r="C39" s="479"/>
      <c r="D39" s="480"/>
      <c r="E39" s="471"/>
      <c r="F39" s="240"/>
      <c r="G39" s="214"/>
      <c r="H39" s="239"/>
      <c r="I39" s="170"/>
      <c r="J39" s="280"/>
      <c r="K39" s="170"/>
      <c r="L39" s="281"/>
      <c r="M39" s="240"/>
      <c r="N39" s="214"/>
      <c r="O39" s="247"/>
      <c r="P39" s="214"/>
      <c r="Q39" s="247"/>
      <c r="R39" s="214"/>
      <c r="S39" s="170"/>
      <c r="T39" s="281"/>
      <c r="U39" s="248"/>
      <c r="V39" s="249"/>
      <c r="W39" s="250"/>
      <c r="X39" s="233"/>
      <c r="Y39" s="242">
        <f t="shared" si="22"/>
        <v>0</v>
      </c>
      <c r="Z39" s="242">
        <f>IF('1042Ed Abrechnung'!D43="",0,1)</f>
        <v>0</v>
      </c>
      <c r="AA39" s="45" t="e">
        <f t="shared" si="23"/>
        <v>#VALUE!</v>
      </c>
      <c r="AB39" s="45">
        <f t="shared" si="24"/>
        <v>0</v>
      </c>
      <c r="AC39" s="56" t="str">
        <f t="shared" si="25"/>
        <v/>
      </c>
      <c r="AD39" s="45" t="str">
        <f t="shared" si="14"/>
        <v/>
      </c>
      <c r="AE39" s="45" t="str">
        <f t="shared" si="15"/>
        <v/>
      </c>
      <c r="AF39" s="45" t="str">
        <f t="shared" si="26"/>
        <v/>
      </c>
      <c r="AG39" s="45" t="str">
        <f t="shared" si="27"/>
        <v/>
      </c>
      <c r="AH39" s="243" t="str">
        <f t="shared" si="28"/>
        <v/>
      </c>
      <c r="AI39" s="244" t="str">
        <f t="shared" si="29"/>
        <v/>
      </c>
      <c r="AJ39" s="243" t="str">
        <f t="shared" si="30"/>
        <v/>
      </c>
      <c r="AK39" s="243" t="str">
        <f>IF(AH39&lt;AI39,Übersetzungstexte!A$184,"")</f>
        <v/>
      </c>
      <c r="AL39" s="244" t="str">
        <f t="shared" si="31"/>
        <v/>
      </c>
      <c r="AM39" s="144"/>
    </row>
    <row r="40" spans="1:39" s="245" customFormat="1" ht="16.899999999999999" customHeight="1" x14ac:dyDescent="0.25">
      <c r="A40" s="246"/>
      <c r="B40" s="478"/>
      <c r="C40" s="479"/>
      <c r="D40" s="480"/>
      <c r="E40" s="471"/>
      <c r="F40" s="240"/>
      <c r="G40" s="214"/>
      <c r="H40" s="239"/>
      <c r="I40" s="170"/>
      <c r="J40" s="280"/>
      <c r="K40" s="170"/>
      <c r="L40" s="281"/>
      <c r="M40" s="240"/>
      <c r="N40" s="214"/>
      <c r="O40" s="247"/>
      <c r="P40" s="214"/>
      <c r="Q40" s="247"/>
      <c r="R40" s="214"/>
      <c r="S40" s="170"/>
      <c r="T40" s="281"/>
      <c r="U40" s="248"/>
      <c r="V40" s="249"/>
      <c r="W40" s="250"/>
      <c r="X40" s="233"/>
      <c r="Y40" s="242">
        <f t="shared" si="22"/>
        <v>0</v>
      </c>
      <c r="Z40" s="242">
        <f>IF('1042Ed Abrechnung'!D44="",0,1)</f>
        <v>0</v>
      </c>
      <c r="AA40" s="45" t="e">
        <f t="shared" si="23"/>
        <v>#VALUE!</v>
      </c>
      <c r="AB40" s="45">
        <f t="shared" si="24"/>
        <v>0</v>
      </c>
      <c r="AC40" s="56" t="str">
        <f t="shared" si="25"/>
        <v/>
      </c>
      <c r="AD40" s="45" t="str">
        <f t="shared" si="14"/>
        <v/>
      </c>
      <c r="AE40" s="45" t="str">
        <f t="shared" si="15"/>
        <v/>
      </c>
      <c r="AF40" s="45" t="str">
        <f t="shared" si="26"/>
        <v/>
      </c>
      <c r="AG40" s="45" t="str">
        <f t="shared" si="27"/>
        <v/>
      </c>
      <c r="AH40" s="243" t="str">
        <f t="shared" si="28"/>
        <v/>
      </c>
      <c r="AI40" s="244" t="str">
        <f t="shared" si="29"/>
        <v/>
      </c>
      <c r="AJ40" s="243" t="str">
        <f t="shared" si="30"/>
        <v/>
      </c>
      <c r="AK40" s="243" t="str">
        <f>IF(AH40&lt;AI40,Übersetzungstexte!A$184,"")</f>
        <v/>
      </c>
      <c r="AL40" s="244" t="str">
        <f t="shared" si="31"/>
        <v/>
      </c>
      <c r="AM40" s="144"/>
    </row>
    <row r="41" spans="1:39" s="245" customFormat="1" ht="16.899999999999999" customHeight="1" x14ac:dyDescent="0.25">
      <c r="A41" s="246"/>
      <c r="B41" s="478"/>
      <c r="C41" s="479"/>
      <c r="D41" s="480"/>
      <c r="E41" s="471"/>
      <c r="F41" s="240"/>
      <c r="G41" s="214"/>
      <c r="H41" s="239"/>
      <c r="I41" s="170"/>
      <c r="J41" s="280"/>
      <c r="K41" s="170"/>
      <c r="L41" s="281"/>
      <c r="M41" s="240"/>
      <c r="N41" s="214"/>
      <c r="O41" s="247"/>
      <c r="P41" s="214"/>
      <c r="Q41" s="247"/>
      <c r="R41" s="214"/>
      <c r="S41" s="170"/>
      <c r="T41" s="281"/>
      <c r="U41" s="248"/>
      <c r="V41" s="249"/>
      <c r="W41" s="250"/>
      <c r="X41" s="233"/>
      <c r="Y41" s="242">
        <f t="shared" si="22"/>
        <v>0</v>
      </c>
      <c r="Z41" s="242">
        <f>IF('1042Ed Abrechnung'!D45="",0,1)</f>
        <v>0</v>
      </c>
      <c r="AA41" s="45" t="e">
        <f t="shared" si="23"/>
        <v>#VALUE!</v>
      </c>
      <c r="AB41" s="45">
        <f t="shared" si="24"/>
        <v>0</v>
      </c>
      <c r="AC41" s="56" t="str">
        <f t="shared" si="25"/>
        <v/>
      </c>
      <c r="AD41" s="45" t="str">
        <f t="shared" si="14"/>
        <v/>
      </c>
      <c r="AE41" s="45" t="str">
        <f t="shared" si="15"/>
        <v/>
      </c>
      <c r="AF41" s="45" t="str">
        <f t="shared" si="26"/>
        <v/>
      </c>
      <c r="AG41" s="45" t="str">
        <f t="shared" si="27"/>
        <v/>
      </c>
      <c r="AH41" s="243" t="str">
        <f t="shared" si="28"/>
        <v/>
      </c>
      <c r="AI41" s="244" t="str">
        <f t="shared" si="29"/>
        <v/>
      </c>
      <c r="AJ41" s="243" t="str">
        <f t="shared" si="30"/>
        <v/>
      </c>
      <c r="AK41" s="243" t="str">
        <f>IF(AH41&lt;AI41,Übersetzungstexte!A$184,"")</f>
        <v/>
      </c>
      <c r="AL41" s="244" t="str">
        <f t="shared" si="31"/>
        <v/>
      </c>
      <c r="AM41" s="144"/>
    </row>
    <row r="42" spans="1:39" s="245" customFormat="1" ht="16.899999999999999" customHeight="1" x14ac:dyDescent="0.25">
      <c r="A42" s="246"/>
      <c r="B42" s="478"/>
      <c r="C42" s="479"/>
      <c r="D42" s="480"/>
      <c r="E42" s="471"/>
      <c r="F42" s="240"/>
      <c r="G42" s="214"/>
      <c r="H42" s="239"/>
      <c r="I42" s="170"/>
      <c r="J42" s="280"/>
      <c r="K42" s="170"/>
      <c r="L42" s="281"/>
      <c r="M42" s="240"/>
      <c r="N42" s="214"/>
      <c r="O42" s="247"/>
      <c r="P42" s="214"/>
      <c r="Q42" s="247"/>
      <c r="R42" s="214"/>
      <c r="S42" s="170"/>
      <c r="T42" s="281"/>
      <c r="U42" s="248"/>
      <c r="V42" s="249"/>
      <c r="W42" s="250"/>
      <c r="X42" s="233"/>
      <c r="Y42" s="242">
        <f t="shared" si="22"/>
        <v>0</v>
      </c>
      <c r="Z42" s="242">
        <f>IF('1042Ed Abrechnung'!D46="",0,1)</f>
        <v>0</v>
      </c>
      <c r="AA42" s="45" t="e">
        <f t="shared" si="23"/>
        <v>#VALUE!</v>
      </c>
      <c r="AB42" s="45">
        <f t="shared" si="24"/>
        <v>0</v>
      </c>
      <c r="AC42" s="56" t="str">
        <f t="shared" si="25"/>
        <v/>
      </c>
      <c r="AD42" s="45" t="str">
        <f t="shared" si="14"/>
        <v/>
      </c>
      <c r="AE42" s="45" t="str">
        <f t="shared" si="15"/>
        <v/>
      </c>
      <c r="AF42" s="45" t="str">
        <f t="shared" si="26"/>
        <v/>
      </c>
      <c r="AG42" s="45" t="str">
        <f t="shared" si="27"/>
        <v/>
      </c>
      <c r="AH42" s="243" t="str">
        <f t="shared" si="28"/>
        <v/>
      </c>
      <c r="AI42" s="244" t="str">
        <f t="shared" si="29"/>
        <v/>
      </c>
      <c r="AJ42" s="243" t="str">
        <f t="shared" si="30"/>
        <v/>
      </c>
      <c r="AK42" s="243" t="str">
        <f>IF(AH42&lt;AI42,Übersetzungstexte!A$184,"")</f>
        <v/>
      </c>
      <c r="AL42" s="244" t="str">
        <f t="shared" si="31"/>
        <v/>
      </c>
      <c r="AM42" s="144"/>
    </row>
    <row r="43" spans="1:39" s="245" customFormat="1" ht="16.899999999999999" customHeight="1" x14ac:dyDescent="0.25">
      <c r="A43" s="246"/>
      <c r="B43" s="478"/>
      <c r="C43" s="479"/>
      <c r="D43" s="480"/>
      <c r="E43" s="471"/>
      <c r="F43" s="240"/>
      <c r="G43" s="214"/>
      <c r="H43" s="239"/>
      <c r="I43" s="170"/>
      <c r="J43" s="280"/>
      <c r="K43" s="170"/>
      <c r="L43" s="281"/>
      <c r="M43" s="240"/>
      <c r="N43" s="214"/>
      <c r="O43" s="247"/>
      <c r="P43" s="214"/>
      <c r="Q43" s="247"/>
      <c r="R43" s="214"/>
      <c r="S43" s="170"/>
      <c r="T43" s="281"/>
      <c r="U43" s="248"/>
      <c r="V43" s="249"/>
      <c r="W43" s="250"/>
      <c r="X43" s="233"/>
      <c r="Y43" s="242">
        <f t="shared" si="22"/>
        <v>0</v>
      </c>
      <c r="Z43" s="242">
        <f>IF('1042Ed Abrechnung'!D47="",0,1)</f>
        <v>0</v>
      </c>
      <c r="AA43" s="45" t="e">
        <f t="shared" si="23"/>
        <v>#VALUE!</v>
      </c>
      <c r="AB43" s="45">
        <f t="shared" si="24"/>
        <v>0</v>
      </c>
      <c r="AC43" s="56" t="str">
        <f t="shared" si="25"/>
        <v/>
      </c>
      <c r="AD43" s="45" t="str">
        <f t="shared" si="14"/>
        <v/>
      </c>
      <c r="AE43" s="45" t="str">
        <f t="shared" si="15"/>
        <v/>
      </c>
      <c r="AF43" s="45" t="str">
        <f t="shared" si="26"/>
        <v/>
      </c>
      <c r="AG43" s="45" t="str">
        <f t="shared" si="27"/>
        <v/>
      </c>
      <c r="AH43" s="243" t="str">
        <f t="shared" si="28"/>
        <v/>
      </c>
      <c r="AI43" s="244" t="str">
        <f t="shared" si="29"/>
        <v/>
      </c>
      <c r="AJ43" s="243" t="str">
        <f t="shared" si="30"/>
        <v/>
      </c>
      <c r="AK43" s="243" t="str">
        <f>IF(AH43&lt;AI43,Übersetzungstexte!A$184,"")</f>
        <v/>
      </c>
      <c r="AL43" s="244" t="str">
        <f t="shared" si="31"/>
        <v/>
      </c>
      <c r="AM43" s="144"/>
    </row>
    <row r="44" spans="1:39" s="245" customFormat="1" ht="16.899999999999999" customHeight="1" x14ac:dyDescent="0.25">
      <c r="A44" s="246"/>
      <c r="B44" s="478"/>
      <c r="C44" s="479"/>
      <c r="D44" s="480"/>
      <c r="E44" s="471"/>
      <c r="F44" s="240"/>
      <c r="G44" s="214"/>
      <c r="H44" s="239"/>
      <c r="I44" s="170"/>
      <c r="J44" s="280"/>
      <c r="K44" s="170"/>
      <c r="L44" s="281"/>
      <c r="M44" s="240"/>
      <c r="N44" s="214"/>
      <c r="O44" s="247"/>
      <c r="P44" s="214"/>
      <c r="Q44" s="247"/>
      <c r="R44" s="214"/>
      <c r="S44" s="170"/>
      <c r="T44" s="281"/>
      <c r="U44" s="248"/>
      <c r="V44" s="249"/>
      <c r="W44" s="250"/>
      <c r="X44" s="233"/>
      <c r="Y44" s="242">
        <f t="shared" si="22"/>
        <v>0</v>
      </c>
      <c r="Z44" s="242">
        <f>IF('1042Ed Abrechnung'!D48="",0,1)</f>
        <v>0</v>
      </c>
      <c r="AA44" s="45" t="e">
        <f t="shared" si="23"/>
        <v>#VALUE!</v>
      </c>
      <c r="AB44" s="45">
        <f t="shared" si="24"/>
        <v>0</v>
      </c>
      <c r="AC44" s="56" t="str">
        <f t="shared" si="25"/>
        <v/>
      </c>
      <c r="AD44" s="45" t="str">
        <f t="shared" si="14"/>
        <v/>
      </c>
      <c r="AE44" s="45" t="str">
        <f t="shared" si="15"/>
        <v/>
      </c>
      <c r="AF44" s="45" t="str">
        <f t="shared" si="26"/>
        <v/>
      </c>
      <c r="AG44" s="45" t="str">
        <f t="shared" si="27"/>
        <v/>
      </c>
      <c r="AH44" s="243" t="str">
        <f t="shared" si="28"/>
        <v/>
      </c>
      <c r="AI44" s="244" t="str">
        <f t="shared" si="29"/>
        <v/>
      </c>
      <c r="AJ44" s="243" t="str">
        <f t="shared" si="30"/>
        <v/>
      </c>
      <c r="AK44" s="243" t="str">
        <f>IF(AH44&lt;AI44,Übersetzungstexte!A$184,"")</f>
        <v/>
      </c>
      <c r="AL44" s="244" t="str">
        <f t="shared" si="31"/>
        <v/>
      </c>
      <c r="AM44" s="144"/>
    </row>
    <row r="45" spans="1:39" s="245" customFormat="1" ht="16.899999999999999" customHeight="1" x14ac:dyDescent="0.25">
      <c r="A45" s="246"/>
      <c r="B45" s="478"/>
      <c r="C45" s="479"/>
      <c r="D45" s="480"/>
      <c r="E45" s="471"/>
      <c r="F45" s="240"/>
      <c r="G45" s="214"/>
      <c r="H45" s="239"/>
      <c r="I45" s="170"/>
      <c r="J45" s="280"/>
      <c r="K45" s="170"/>
      <c r="L45" s="281"/>
      <c r="M45" s="240"/>
      <c r="N45" s="214"/>
      <c r="O45" s="247"/>
      <c r="P45" s="214"/>
      <c r="Q45" s="247"/>
      <c r="R45" s="214"/>
      <c r="S45" s="170"/>
      <c r="T45" s="281"/>
      <c r="U45" s="248"/>
      <c r="V45" s="249"/>
      <c r="W45" s="250"/>
      <c r="X45" s="233"/>
      <c r="Y45" s="242">
        <f t="shared" si="22"/>
        <v>0</v>
      </c>
      <c r="Z45" s="242">
        <f>IF('1042Ed Abrechnung'!D49="",0,1)</f>
        <v>0</v>
      </c>
      <c r="AA45" s="45" t="e">
        <f t="shared" si="23"/>
        <v>#VALUE!</v>
      </c>
      <c r="AB45" s="45">
        <f t="shared" si="24"/>
        <v>0</v>
      </c>
      <c r="AC45" s="56" t="str">
        <f t="shared" si="25"/>
        <v/>
      </c>
      <c r="AD45" s="45" t="str">
        <f t="shared" si="14"/>
        <v/>
      </c>
      <c r="AE45" s="45" t="str">
        <f t="shared" si="15"/>
        <v/>
      </c>
      <c r="AF45" s="45" t="str">
        <f t="shared" si="26"/>
        <v/>
      </c>
      <c r="AG45" s="45" t="str">
        <f t="shared" si="27"/>
        <v/>
      </c>
      <c r="AH45" s="243" t="str">
        <f t="shared" si="28"/>
        <v/>
      </c>
      <c r="AI45" s="244" t="str">
        <f t="shared" si="29"/>
        <v/>
      </c>
      <c r="AJ45" s="243" t="str">
        <f t="shared" si="30"/>
        <v/>
      </c>
      <c r="AK45" s="243" t="str">
        <f>IF(AH45&lt;AI45,Übersetzungstexte!A$184,"")</f>
        <v/>
      </c>
      <c r="AL45" s="244" t="str">
        <f t="shared" si="31"/>
        <v/>
      </c>
      <c r="AM45" s="144"/>
    </row>
    <row r="46" spans="1:39" s="245" customFormat="1" ht="16.899999999999999" customHeight="1" x14ac:dyDescent="0.25">
      <c r="A46" s="246"/>
      <c r="B46" s="478"/>
      <c r="C46" s="479"/>
      <c r="D46" s="480"/>
      <c r="E46" s="471"/>
      <c r="F46" s="240"/>
      <c r="G46" s="214"/>
      <c r="H46" s="239"/>
      <c r="I46" s="170"/>
      <c r="J46" s="280"/>
      <c r="K46" s="170"/>
      <c r="L46" s="281"/>
      <c r="M46" s="240"/>
      <c r="N46" s="214"/>
      <c r="O46" s="247"/>
      <c r="P46" s="214"/>
      <c r="Q46" s="247"/>
      <c r="R46" s="214"/>
      <c r="S46" s="170"/>
      <c r="T46" s="281"/>
      <c r="U46" s="248"/>
      <c r="V46" s="249"/>
      <c r="W46" s="250"/>
      <c r="X46" s="233"/>
      <c r="Y46" s="242">
        <f t="shared" si="22"/>
        <v>0</v>
      </c>
      <c r="Z46" s="242">
        <f>IF('1042Ed Abrechnung'!D50="",0,1)</f>
        <v>0</v>
      </c>
      <c r="AA46" s="45" t="e">
        <f t="shared" si="23"/>
        <v>#VALUE!</v>
      </c>
      <c r="AB46" s="45">
        <f t="shared" si="24"/>
        <v>0</v>
      </c>
      <c r="AC46" s="56" t="str">
        <f t="shared" si="25"/>
        <v/>
      </c>
      <c r="AD46" s="45" t="str">
        <f t="shared" si="14"/>
        <v/>
      </c>
      <c r="AE46" s="45" t="str">
        <f t="shared" si="15"/>
        <v/>
      </c>
      <c r="AF46" s="45" t="str">
        <f t="shared" si="26"/>
        <v/>
      </c>
      <c r="AG46" s="45" t="str">
        <f t="shared" si="27"/>
        <v/>
      </c>
      <c r="AH46" s="243" t="str">
        <f t="shared" si="28"/>
        <v/>
      </c>
      <c r="AI46" s="244" t="str">
        <f t="shared" si="29"/>
        <v/>
      </c>
      <c r="AJ46" s="243" t="str">
        <f t="shared" si="30"/>
        <v/>
      </c>
      <c r="AK46" s="243" t="str">
        <f>IF(AH46&lt;AI46,Übersetzungstexte!A$184,"")</f>
        <v/>
      </c>
      <c r="AL46" s="244" t="str">
        <f t="shared" si="31"/>
        <v/>
      </c>
      <c r="AM46" s="144"/>
    </row>
    <row r="47" spans="1:39" s="245" customFormat="1" ht="16.899999999999999" customHeight="1" x14ac:dyDescent="0.25">
      <c r="A47" s="246"/>
      <c r="B47" s="478"/>
      <c r="C47" s="479"/>
      <c r="D47" s="480"/>
      <c r="E47" s="471"/>
      <c r="F47" s="240"/>
      <c r="G47" s="214"/>
      <c r="H47" s="239"/>
      <c r="I47" s="170"/>
      <c r="J47" s="280"/>
      <c r="K47" s="170"/>
      <c r="L47" s="281"/>
      <c r="M47" s="240"/>
      <c r="N47" s="214"/>
      <c r="O47" s="247"/>
      <c r="P47" s="214"/>
      <c r="Q47" s="247"/>
      <c r="R47" s="214"/>
      <c r="S47" s="170"/>
      <c r="T47" s="281"/>
      <c r="U47" s="248"/>
      <c r="V47" s="249"/>
      <c r="W47" s="250"/>
      <c r="X47" s="233"/>
      <c r="Y47" s="242">
        <f t="shared" si="22"/>
        <v>0</v>
      </c>
      <c r="Z47" s="242">
        <f>IF('1042Ed Abrechnung'!D51="",0,1)</f>
        <v>0</v>
      </c>
      <c r="AA47" s="45" t="e">
        <f t="shared" si="23"/>
        <v>#VALUE!</v>
      </c>
      <c r="AB47" s="45">
        <f t="shared" si="24"/>
        <v>0</v>
      </c>
      <c r="AC47" s="56" t="str">
        <f t="shared" si="25"/>
        <v/>
      </c>
      <c r="AD47" s="45" t="str">
        <f t="shared" si="14"/>
        <v/>
      </c>
      <c r="AE47" s="45" t="str">
        <f t="shared" si="15"/>
        <v/>
      </c>
      <c r="AF47" s="45" t="str">
        <f t="shared" si="26"/>
        <v/>
      </c>
      <c r="AG47" s="45" t="str">
        <f t="shared" si="27"/>
        <v/>
      </c>
      <c r="AH47" s="243" t="str">
        <f t="shared" si="28"/>
        <v/>
      </c>
      <c r="AI47" s="244" t="str">
        <f t="shared" si="29"/>
        <v/>
      </c>
      <c r="AJ47" s="243" t="str">
        <f t="shared" si="30"/>
        <v/>
      </c>
      <c r="AK47" s="243" t="str">
        <f>IF(AH47&lt;AI47,Übersetzungstexte!A$184,"")</f>
        <v/>
      </c>
      <c r="AL47" s="244" t="str">
        <f t="shared" si="31"/>
        <v/>
      </c>
      <c r="AM47" s="144"/>
    </row>
    <row r="48" spans="1:39" s="245" customFormat="1" ht="16.899999999999999" customHeight="1" x14ac:dyDescent="0.25">
      <c r="A48" s="246"/>
      <c r="B48" s="478"/>
      <c r="C48" s="479"/>
      <c r="D48" s="480"/>
      <c r="E48" s="471"/>
      <c r="F48" s="240"/>
      <c r="G48" s="214"/>
      <c r="H48" s="239"/>
      <c r="I48" s="170"/>
      <c r="J48" s="280"/>
      <c r="K48" s="170"/>
      <c r="L48" s="281"/>
      <c r="M48" s="240"/>
      <c r="N48" s="214"/>
      <c r="O48" s="247"/>
      <c r="P48" s="214"/>
      <c r="Q48" s="247"/>
      <c r="R48" s="214"/>
      <c r="S48" s="170"/>
      <c r="T48" s="281"/>
      <c r="U48" s="248"/>
      <c r="V48" s="249"/>
      <c r="W48" s="250"/>
      <c r="X48" s="233"/>
      <c r="Y48" s="242">
        <f t="shared" si="22"/>
        <v>0</v>
      </c>
      <c r="Z48" s="242">
        <f>IF('1042Ed Abrechnung'!D52="",0,1)</f>
        <v>0</v>
      </c>
      <c r="AA48" s="45" t="e">
        <f t="shared" si="23"/>
        <v>#VALUE!</v>
      </c>
      <c r="AB48" s="45">
        <f t="shared" si="24"/>
        <v>0</v>
      </c>
      <c r="AC48" s="56" t="str">
        <f t="shared" si="25"/>
        <v/>
      </c>
      <c r="AD48" s="45" t="str">
        <f t="shared" si="14"/>
        <v/>
      </c>
      <c r="AE48" s="45" t="str">
        <f t="shared" si="15"/>
        <v/>
      </c>
      <c r="AF48" s="45" t="str">
        <f t="shared" si="26"/>
        <v/>
      </c>
      <c r="AG48" s="45" t="str">
        <f t="shared" si="27"/>
        <v/>
      </c>
      <c r="AH48" s="243" t="str">
        <f t="shared" si="28"/>
        <v/>
      </c>
      <c r="AI48" s="244" t="str">
        <f t="shared" si="29"/>
        <v/>
      </c>
      <c r="AJ48" s="243" t="str">
        <f t="shared" si="30"/>
        <v/>
      </c>
      <c r="AK48" s="243" t="str">
        <f>IF(AH48&lt;AI48,Übersetzungstexte!A$184,"")</f>
        <v/>
      </c>
      <c r="AL48" s="244" t="str">
        <f t="shared" si="31"/>
        <v/>
      </c>
      <c r="AM48" s="144"/>
    </row>
    <row r="49" spans="1:39" s="245" customFormat="1" ht="16.899999999999999" customHeight="1" x14ac:dyDescent="0.25">
      <c r="A49" s="246"/>
      <c r="B49" s="478"/>
      <c r="C49" s="479"/>
      <c r="D49" s="480"/>
      <c r="E49" s="471"/>
      <c r="F49" s="240"/>
      <c r="G49" s="214"/>
      <c r="H49" s="239"/>
      <c r="I49" s="170"/>
      <c r="J49" s="280"/>
      <c r="K49" s="170"/>
      <c r="L49" s="281"/>
      <c r="M49" s="240"/>
      <c r="N49" s="214"/>
      <c r="O49" s="247"/>
      <c r="P49" s="214"/>
      <c r="Q49" s="247"/>
      <c r="R49" s="214"/>
      <c r="S49" s="170"/>
      <c r="T49" s="281"/>
      <c r="U49" s="248"/>
      <c r="V49" s="249"/>
      <c r="W49" s="250"/>
      <c r="X49" s="233"/>
      <c r="Y49" s="242">
        <f t="shared" si="22"/>
        <v>0</v>
      </c>
      <c r="Z49" s="242">
        <f>IF('1042Ed Abrechnung'!D53="",0,1)</f>
        <v>0</v>
      </c>
      <c r="AA49" s="45" t="e">
        <f t="shared" si="23"/>
        <v>#VALUE!</v>
      </c>
      <c r="AB49" s="45">
        <f t="shared" si="24"/>
        <v>0</v>
      </c>
      <c r="AC49" s="56" t="str">
        <f t="shared" si="25"/>
        <v/>
      </c>
      <c r="AD49" s="45" t="str">
        <f t="shared" si="14"/>
        <v/>
      </c>
      <c r="AE49" s="45" t="str">
        <f t="shared" si="15"/>
        <v/>
      </c>
      <c r="AF49" s="45" t="str">
        <f t="shared" si="26"/>
        <v/>
      </c>
      <c r="AG49" s="45" t="str">
        <f t="shared" si="27"/>
        <v/>
      </c>
      <c r="AH49" s="243" t="str">
        <f t="shared" si="28"/>
        <v/>
      </c>
      <c r="AI49" s="244" t="str">
        <f t="shared" si="29"/>
        <v/>
      </c>
      <c r="AJ49" s="243" t="str">
        <f t="shared" si="30"/>
        <v/>
      </c>
      <c r="AK49" s="243" t="str">
        <f>IF(AH49&lt;AI49,Übersetzungstexte!A$184,"")</f>
        <v/>
      </c>
      <c r="AL49" s="244" t="str">
        <f t="shared" si="31"/>
        <v/>
      </c>
      <c r="AM49" s="144"/>
    </row>
    <row r="50" spans="1:39" s="245" customFormat="1" ht="16.899999999999999" customHeight="1" x14ac:dyDescent="0.25">
      <c r="A50" s="246"/>
      <c r="B50" s="478"/>
      <c r="C50" s="479"/>
      <c r="D50" s="480"/>
      <c r="E50" s="471"/>
      <c r="F50" s="240"/>
      <c r="G50" s="214"/>
      <c r="H50" s="239"/>
      <c r="I50" s="170"/>
      <c r="J50" s="280"/>
      <c r="K50" s="170"/>
      <c r="L50" s="281"/>
      <c r="M50" s="240"/>
      <c r="N50" s="214"/>
      <c r="O50" s="247"/>
      <c r="P50" s="214"/>
      <c r="Q50" s="247"/>
      <c r="R50" s="214"/>
      <c r="S50" s="170"/>
      <c r="T50" s="281"/>
      <c r="U50" s="248"/>
      <c r="V50" s="249"/>
      <c r="W50" s="250"/>
      <c r="X50" s="233"/>
      <c r="Y50" s="242">
        <f t="shared" si="22"/>
        <v>0</v>
      </c>
      <c r="Z50" s="242">
        <f>IF('1042Ed Abrechnung'!D54="",0,1)</f>
        <v>0</v>
      </c>
      <c r="AA50" s="45" t="e">
        <f t="shared" si="23"/>
        <v>#VALUE!</v>
      </c>
      <c r="AB50" s="45">
        <f t="shared" si="24"/>
        <v>0</v>
      </c>
      <c r="AC50" s="56" t="str">
        <f t="shared" si="25"/>
        <v/>
      </c>
      <c r="AD50" s="45" t="str">
        <f t="shared" si="14"/>
        <v/>
      </c>
      <c r="AE50" s="45" t="str">
        <f t="shared" si="15"/>
        <v/>
      </c>
      <c r="AF50" s="45" t="str">
        <f t="shared" si="26"/>
        <v/>
      </c>
      <c r="AG50" s="45" t="str">
        <f t="shared" si="27"/>
        <v/>
      </c>
      <c r="AH50" s="243" t="str">
        <f t="shared" si="28"/>
        <v/>
      </c>
      <c r="AI50" s="244" t="str">
        <f t="shared" si="29"/>
        <v/>
      </c>
      <c r="AJ50" s="243" t="str">
        <f t="shared" si="30"/>
        <v/>
      </c>
      <c r="AK50" s="243" t="str">
        <f>IF(AH50&lt;AI50,Übersetzungstexte!A$184,"")</f>
        <v/>
      </c>
      <c r="AL50" s="244" t="str">
        <f t="shared" si="31"/>
        <v/>
      </c>
      <c r="AM50" s="144"/>
    </row>
    <row r="51" spans="1:39" s="245" customFormat="1" ht="16.899999999999999" customHeight="1" x14ac:dyDescent="0.25">
      <c r="A51" s="246"/>
      <c r="B51" s="478"/>
      <c r="C51" s="479"/>
      <c r="D51" s="480"/>
      <c r="E51" s="471"/>
      <c r="F51" s="240"/>
      <c r="G51" s="214"/>
      <c r="H51" s="239"/>
      <c r="I51" s="170"/>
      <c r="J51" s="280"/>
      <c r="K51" s="170"/>
      <c r="L51" s="281"/>
      <c r="M51" s="240"/>
      <c r="N51" s="214"/>
      <c r="O51" s="247"/>
      <c r="P51" s="214"/>
      <c r="Q51" s="247"/>
      <c r="R51" s="214"/>
      <c r="S51" s="170"/>
      <c r="T51" s="281"/>
      <c r="U51" s="248"/>
      <c r="V51" s="249"/>
      <c r="W51" s="250"/>
      <c r="X51" s="233"/>
      <c r="Y51" s="242">
        <f t="shared" si="22"/>
        <v>0</v>
      </c>
      <c r="Z51" s="242">
        <f>IF('1042Ed Abrechnung'!D55="",0,1)</f>
        <v>0</v>
      </c>
      <c r="AA51" s="45" t="e">
        <f t="shared" si="23"/>
        <v>#VALUE!</v>
      </c>
      <c r="AB51" s="45">
        <f t="shared" si="24"/>
        <v>0</v>
      </c>
      <c r="AC51" s="56" t="str">
        <f t="shared" si="25"/>
        <v/>
      </c>
      <c r="AD51" s="45" t="str">
        <f t="shared" si="14"/>
        <v/>
      </c>
      <c r="AE51" s="45" t="str">
        <f t="shared" si="15"/>
        <v/>
      </c>
      <c r="AF51" s="45" t="str">
        <f t="shared" si="26"/>
        <v/>
      </c>
      <c r="AG51" s="45" t="str">
        <f t="shared" si="27"/>
        <v/>
      </c>
      <c r="AH51" s="243" t="str">
        <f t="shared" si="28"/>
        <v/>
      </c>
      <c r="AI51" s="244" t="str">
        <f t="shared" si="29"/>
        <v/>
      </c>
      <c r="AJ51" s="243" t="str">
        <f t="shared" si="30"/>
        <v/>
      </c>
      <c r="AK51" s="243" t="str">
        <f>IF(AH51&lt;AI51,Übersetzungstexte!A$184,"")</f>
        <v/>
      </c>
      <c r="AL51" s="244" t="str">
        <f t="shared" si="31"/>
        <v/>
      </c>
      <c r="AM51" s="144"/>
    </row>
    <row r="52" spans="1:39" s="245" customFormat="1" ht="16.899999999999999" customHeight="1" x14ac:dyDescent="0.25">
      <c r="A52" s="246"/>
      <c r="B52" s="478"/>
      <c r="C52" s="479"/>
      <c r="D52" s="480"/>
      <c r="E52" s="471"/>
      <c r="F52" s="240"/>
      <c r="G52" s="214"/>
      <c r="H52" s="239"/>
      <c r="I52" s="170"/>
      <c r="J52" s="280"/>
      <c r="K52" s="170"/>
      <c r="L52" s="281"/>
      <c r="M52" s="240"/>
      <c r="N52" s="214"/>
      <c r="O52" s="247"/>
      <c r="P52" s="214"/>
      <c r="Q52" s="247"/>
      <c r="R52" s="214"/>
      <c r="S52" s="170"/>
      <c r="T52" s="281"/>
      <c r="U52" s="248"/>
      <c r="V52" s="249"/>
      <c r="W52" s="250"/>
      <c r="X52" s="233"/>
      <c r="Y52" s="242">
        <f t="shared" si="22"/>
        <v>0</v>
      </c>
      <c r="Z52" s="242">
        <f>IF('1042Ed Abrechnung'!D56="",0,1)</f>
        <v>0</v>
      </c>
      <c r="AA52" s="45" t="e">
        <f t="shared" si="23"/>
        <v>#VALUE!</v>
      </c>
      <c r="AB52" s="45">
        <f t="shared" si="24"/>
        <v>0</v>
      </c>
      <c r="AC52" s="56" t="str">
        <f t="shared" si="25"/>
        <v/>
      </c>
      <c r="AD52" s="45" t="str">
        <f t="shared" si="14"/>
        <v/>
      </c>
      <c r="AE52" s="45" t="str">
        <f t="shared" si="15"/>
        <v/>
      </c>
      <c r="AF52" s="45" t="str">
        <f t="shared" si="26"/>
        <v/>
      </c>
      <c r="AG52" s="45" t="str">
        <f t="shared" si="27"/>
        <v/>
      </c>
      <c r="AH52" s="243" t="str">
        <f t="shared" si="28"/>
        <v/>
      </c>
      <c r="AI52" s="244" t="str">
        <f t="shared" si="29"/>
        <v/>
      </c>
      <c r="AJ52" s="243" t="str">
        <f t="shared" si="30"/>
        <v/>
      </c>
      <c r="AK52" s="243" t="str">
        <f>IF(AH52&lt;AI52,Übersetzungstexte!A$184,"")</f>
        <v/>
      </c>
      <c r="AL52" s="244" t="str">
        <f t="shared" si="31"/>
        <v/>
      </c>
      <c r="AM52" s="144"/>
    </row>
    <row r="53" spans="1:39" s="245" customFormat="1" ht="16.899999999999999" customHeight="1" x14ac:dyDescent="0.25">
      <c r="A53" s="246"/>
      <c r="B53" s="478"/>
      <c r="C53" s="479"/>
      <c r="D53" s="480"/>
      <c r="E53" s="471"/>
      <c r="F53" s="240"/>
      <c r="G53" s="214"/>
      <c r="H53" s="239"/>
      <c r="I53" s="170"/>
      <c r="J53" s="280"/>
      <c r="K53" s="170"/>
      <c r="L53" s="281"/>
      <c r="M53" s="240"/>
      <c r="N53" s="214"/>
      <c r="O53" s="247"/>
      <c r="P53" s="214"/>
      <c r="Q53" s="247"/>
      <c r="R53" s="214"/>
      <c r="S53" s="170"/>
      <c r="T53" s="281"/>
      <c r="U53" s="248"/>
      <c r="V53" s="249"/>
      <c r="W53" s="250"/>
      <c r="X53" s="233"/>
      <c r="Y53" s="242">
        <f t="shared" si="22"/>
        <v>0</v>
      </c>
      <c r="Z53" s="242">
        <f>IF('1042Ed Abrechnung'!D57="",0,1)</f>
        <v>0</v>
      </c>
      <c r="AA53" s="45" t="e">
        <f t="shared" si="23"/>
        <v>#VALUE!</v>
      </c>
      <c r="AB53" s="45">
        <f t="shared" si="24"/>
        <v>0</v>
      </c>
      <c r="AC53" s="56" t="str">
        <f t="shared" si="25"/>
        <v/>
      </c>
      <c r="AD53" s="45" t="str">
        <f t="shared" si="14"/>
        <v/>
      </c>
      <c r="AE53" s="45" t="str">
        <f t="shared" si="15"/>
        <v/>
      </c>
      <c r="AF53" s="45" t="str">
        <f t="shared" si="26"/>
        <v/>
      </c>
      <c r="AG53" s="45" t="str">
        <f t="shared" si="27"/>
        <v/>
      </c>
      <c r="AH53" s="243" t="str">
        <f t="shared" si="28"/>
        <v/>
      </c>
      <c r="AI53" s="244" t="str">
        <f t="shared" si="29"/>
        <v/>
      </c>
      <c r="AJ53" s="243" t="str">
        <f t="shared" si="30"/>
        <v/>
      </c>
      <c r="AK53" s="243" t="str">
        <f>IF(AH53&lt;AI53,Übersetzungstexte!A$184,"")</f>
        <v/>
      </c>
      <c r="AL53" s="244" t="str">
        <f t="shared" si="31"/>
        <v/>
      </c>
      <c r="AM53" s="144"/>
    </row>
    <row r="54" spans="1:39" s="245" customFormat="1" ht="16.899999999999999" customHeight="1" x14ac:dyDescent="0.25">
      <c r="A54" s="246"/>
      <c r="B54" s="478"/>
      <c r="C54" s="479"/>
      <c r="D54" s="480"/>
      <c r="E54" s="471"/>
      <c r="F54" s="240"/>
      <c r="G54" s="214"/>
      <c r="H54" s="239"/>
      <c r="I54" s="170"/>
      <c r="J54" s="280"/>
      <c r="K54" s="170"/>
      <c r="L54" s="281"/>
      <c r="M54" s="240"/>
      <c r="N54" s="214"/>
      <c r="O54" s="247"/>
      <c r="P54" s="214"/>
      <c r="Q54" s="247"/>
      <c r="R54" s="214"/>
      <c r="S54" s="170"/>
      <c r="T54" s="281"/>
      <c r="U54" s="248"/>
      <c r="V54" s="249"/>
      <c r="W54" s="250"/>
      <c r="X54" s="233"/>
      <c r="Y54" s="242">
        <f t="shared" si="22"/>
        <v>0</v>
      </c>
      <c r="Z54" s="242">
        <f>IF('1042Ed Abrechnung'!D58="",0,1)</f>
        <v>0</v>
      </c>
      <c r="AA54" s="45" t="e">
        <f t="shared" si="23"/>
        <v>#VALUE!</v>
      </c>
      <c r="AB54" s="45">
        <f t="shared" si="24"/>
        <v>0</v>
      </c>
      <c r="AC54" s="56" t="str">
        <f t="shared" si="25"/>
        <v/>
      </c>
      <c r="AD54" s="45" t="str">
        <f t="shared" si="14"/>
        <v/>
      </c>
      <c r="AE54" s="45" t="str">
        <f t="shared" si="15"/>
        <v/>
      </c>
      <c r="AF54" s="45" t="str">
        <f t="shared" si="26"/>
        <v/>
      </c>
      <c r="AG54" s="45" t="str">
        <f t="shared" si="27"/>
        <v/>
      </c>
      <c r="AH54" s="243" t="str">
        <f t="shared" si="28"/>
        <v/>
      </c>
      <c r="AI54" s="244" t="str">
        <f t="shared" si="29"/>
        <v/>
      </c>
      <c r="AJ54" s="243" t="str">
        <f t="shared" si="30"/>
        <v/>
      </c>
      <c r="AK54" s="243" t="str">
        <f>IF(AH54&lt;AI54,Übersetzungstexte!A$184,"")</f>
        <v/>
      </c>
      <c r="AL54" s="244" t="str">
        <f t="shared" si="31"/>
        <v/>
      </c>
      <c r="AM54" s="144"/>
    </row>
    <row r="55" spans="1:39" s="245" customFormat="1" ht="16.899999999999999" customHeight="1" x14ac:dyDescent="0.25">
      <c r="A55" s="246"/>
      <c r="B55" s="478"/>
      <c r="C55" s="479"/>
      <c r="D55" s="480"/>
      <c r="E55" s="471"/>
      <c r="F55" s="240"/>
      <c r="G55" s="214"/>
      <c r="H55" s="239"/>
      <c r="I55" s="170"/>
      <c r="J55" s="280"/>
      <c r="K55" s="170"/>
      <c r="L55" s="281"/>
      <c r="M55" s="240"/>
      <c r="N55" s="214"/>
      <c r="O55" s="247"/>
      <c r="P55" s="214"/>
      <c r="Q55" s="247"/>
      <c r="R55" s="214"/>
      <c r="S55" s="170"/>
      <c r="T55" s="281"/>
      <c r="U55" s="248"/>
      <c r="V55" s="249"/>
      <c r="W55" s="250"/>
      <c r="X55" s="233"/>
      <c r="Y55" s="242">
        <f t="shared" si="22"/>
        <v>0</v>
      </c>
      <c r="Z55" s="242">
        <f>IF('1042Ed Abrechnung'!D59="",0,1)</f>
        <v>0</v>
      </c>
      <c r="AA55" s="45" t="e">
        <f t="shared" si="23"/>
        <v>#VALUE!</v>
      </c>
      <c r="AB55" s="45">
        <f t="shared" si="24"/>
        <v>0</v>
      </c>
      <c r="AC55" s="56" t="str">
        <f t="shared" si="25"/>
        <v/>
      </c>
      <c r="AD55" s="45" t="str">
        <f t="shared" si="14"/>
        <v/>
      </c>
      <c r="AE55" s="45" t="str">
        <f t="shared" si="15"/>
        <v/>
      </c>
      <c r="AF55" s="45" t="str">
        <f t="shared" si="26"/>
        <v/>
      </c>
      <c r="AG55" s="45" t="str">
        <f t="shared" si="27"/>
        <v/>
      </c>
      <c r="AH55" s="243" t="str">
        <f t="shared" si="28"/>
        <v/>
      </c>
      <c r="AI55" s="244" t="str">
        <f t="shared" si="29"/>
        <v/>
      </c>
      <c r="AJ55" s="243" t="str">
        <f t="shared" si="30"/>
        <v/>
      </c>
      <c r="AK55" s="243" t="str">
        <f>IF(AH55&lt;AI55,Übersetzungstexte!A$184,"")</f>
        <v/>
      </c>
      <c r="AL55" s="244" t="str">
        <f t="shared" si="31"/>
        <v/>
      </c>
      <c r="AM55" s="144"/>
    </row>
    <row r="56" spans="1:39" s="245" customFormat="1" ht="16.899999999999999" customHeight="1" x14ac:dyDescent="0.25">
      <c r="A56" s="246"/>
      <c r="B56" s="478"/>
      <c r="C56" s="479"/>
      <c r="D56" s="480"/>
      <c r="E56" s="471"/>
      <c r="F56" s="240"/>
      <c r="G56" s="214"/>
      <c r="H56" s="239"/>
      <c r="I56" s="170"/>
      <c r="J56" s="280"/>
      <c r="K56" s="170"/>
      <c r="L56" s="281"/>
      <c r="M56" s="240"/>
      <c r="N56" s="214"/>
      <c r="O56" s="247"/>
      <c r="P56" s="214"/>
      <c r="Q56" s="247"/>
      <c r="R56" s="214"/>
      <c r="S56" s="170"/>
      <c r="T56" s="281"/>
      <c r="U56" s="248"/>
      <c r="V56" s="491"/>
      <c r="W56" s="250"/>
      <c r="X56" s="233"/>
      <c r="Y56" s="242">
        <f t="shared" si="22"/>
        <v>0</v>
      </c>
      <c r="Z56" s="242">
        <f>IF('1042Ed Abrechnung'!D60="",0,1)</f>
        <v>0</v>
      </c>
      <c r="AA56" s="45" t="e">
        <f t="shared" si="23"/>
        <v>#VALUE!</v>
      </c>
      <c r="AB56" s="45">
        <f t="shared" si="24"/>
        <v>0</v>
      </c>
      <c r="AC56" s="56" t="str">
        <f t="shared" si="25"/>
        <v/>
      </c>
      <c r="AD56" s="45" t="str">
        <f t="shared" si="14"/>
        <v/>
      </c>
      <c r="AE56" s="45" t="str">
        <f t="shared" si="15"/>
        <v/>
      </c>
      <c r="AF56" s="45" t="str">
        <f t="shared" si="26"/>
        <v/>
      </c>
      <c r="AG56" s="45" t="str">
        <f t="shared" si="27"/>
        <v/>
      </c>
      <c r="AH56" s="243" t="str">
        <f t="shared" si="28"/>
        <v/>
      </c>
      <c r="AI56" s="244" t="str">
        <f t="shared" si="29"/>
        <v/>
      </c>
      <c r="AJ56" s="243" t="str">
        <f t="shared" si="30"/>
        <v/>
      </c>
      <c r="AK56" s="243" t="str">
        <f>IF(AH56&lt;AI56,Übersetzungstexte!A$184,"")</f>
        <v/>
      </c>
      <c r="AL56" s="244" t="str">
        <f t="shared" si="31"/>
        <v/>
      </c>
      <c r="AM56" s="144"/>
    </row>
    <row r="57" spans="1:39" s="245" customFormat="1" ht="16.899999999999999" customHeight="1" x14ac:dyDescent="0.25">
      <c r="A57" s="246"/>
      <c r="B57" s="478"/>
      <c r="C57" s="479"/>
      <c r="D57" s="480"/>
      <c r="E57" s="471"/>
      <c r="F57" s="240"/>
      <c r="G57" s="214"/>
      <c r="H57" s="239"/>
      <c r="I57" s="170"/>
      <c r="J57" s="280"/>
      <c r="K57" s="170"/>
      <c r="L57" s="281"/>
      <c r="M57" s="240"/>
      <c r="N57" s="214"/>
      <c r="O57" s="247"/>
      <c r="P57" s="214"/>
      <c r="Q57" s="247"/>
      <c r="R57" s="214"/>
      <c r="S57" s="170"/>
      <c r="T57" s="281"/>
      <c r="U57" s="248"/>
      <c r="V57" s="249"/>
      <c r="W57" s="250"/>
      <c r="X57" s="233"/>
      <c r="Y57" s="242">
        <f t="shared" si="22"/>
        <v>0</v>
      </c>
      <c r="Z57" s="242">
        <f>IF('1042Ed Abrechnung'!D61="",0,1)</f>
        <v>0</v>
      </c>
      <c r="AA57" s="45" t="e">
        <f t="shared" si="23"/>
        <v>#VALUE!</v>
      </c>
      <c r="AB57" s="45">
        <f t="shared" si="24"/>
        <v>0</v>
      </c>
      <c r="AC57" s="56" t="str">
        <f t="shared" si="25"/>
        <v/>
      </c>
      <c r="AD57" s="45" t="str">
        <f t="shared" si="14"/>
        <v/>
      </c>
      <c r="AE57" s="45" t="str">
        <f t="shared" si="15"/>
        <v/>
      </c>
      <c r="AF57" s="45" t="str">
        <f t="shared" si="26"/>
        <v/>
      </c>
      <c r="AG57" s="45" t="str">
        <f t="shared" si="27"/>
        <v/>
      </c>
      <c r="AH57" s="243" t="str">
        <f t="shared" si="28"/>
        <v/>
      </c>
      <c r="AI57" s="244" t="str">
        <f t="shared" si="29"/>
        <v/>
      </c>
      <c r="AJ57" s="243" t="str">
        <f t="shared" si="30"/>
        <v/>
      </c>
      <c r="AK57" s="243" t="str">
        <f>IF(AH57&lt;AI57,Übersetzungstexte!A$184,"")</f>
        <v/>
      </c>
      <c r="AL57" s="244" t="str">
        <f t="shared" si="31"/>
        <v/>
      </c>
      <c r="AM57" s="144"/>
    </row>
    <row r="58" spans="1:39" s="245" customFormat="1" ht="16.899999999999999" customHeight="1" x14ac:dyDescent="0.25">
      <c r="A58" s="246"/>
      <c r="B58" s="478"/>
      <c r="C58" s="479"/>
      <c r="D58" s="480"/>
      <c r="E58" s="471"/>
      <c r="F58" s="240"/>
      <c r="G58" s="214"/>
      <c r="H58" s="239"/>
      <c r="I58" s="170"/>
      <c r="J58" s="280"/>
      <c r="K58" s="170"/>
      <c r="L58" s="281"/>
      <c r="M58" s="240"/>
      <c r="N58" s="214"/>
      <c r="O58" s="247"/>
      <c r="P58" s="214"/>
      <c r="Q58" s="247"/>
      <c r="R58" s="214"/>
      <c r="S58" s="170"/>
      <c r="T58" s="281"/>
      <c r="U58" s="248"/>
      <c r="V58" s="249"/>
      <c r="W58" s="250"/>
      <c r="X58" s="233"/>
      <c r="Y58" s="242">
        <f t="shared" si="22"/>
        <v>0</v>
      </c>
      <c r="Z58" s="242">
        <f>IF('1042Ed Abrechnung'!D62="",0,1)</f>
        <v>0</v>
      </c>
      <c r="AA58" s="45" t="e">
        <f t="shared" si="23"/>
        <v>#VALUE!</v>
      </c>
      <c r="AB58" s="45">
        <f t="shared" si="24"/>
        <v>0</v>
      </c>
      <c r="AC58" s="56" t="str">
        <f t="shared" si="25"/>
        <v/>
      </c>
      <c r="AD58" s="45" t="str">
        <f t="shared" si="14"/>
        <v/>
      </c>
      <c r="AE58" s="45" t="str">
        <f t="shared" si="15"/>
        <v/>
      </c>
      <c r="AF58" s="45" t="str">
        <f t="shared" si="26"/>
        <v/>
      </c>
      <c r="AG58" s="45" t="str">
        <f t="shared" si="27"/>
        <v/>
      </c>
      <c r="AH58" s="243" t="str">
        <f t="shared" si="28"/>
        <v/>
      </c>
      <c r="AI58" s="244" t="str">
        <f t="shared" si="29"/>
        <v/>
      </c>
      <c r="AJ58" s="243" t="str">
        <f t="shared" si="30"/>
        <v/>
      </c>
      <c r="AK58" s="243" t="str">
        <f>IF(AH58&lt;AI58,Übersetzungstexte!A$184,"")</f>
        <v/>
      </c>
      <c r="AL58" s="244" t="str">
        <f t="shared" si="31"/>
        <v/>
      </c>
      <c r="AM58" s="144"/>
    </row>
    <row r="59" spans="1:39" s="245" customFormat="1" ht="16.899999999999999" customHeight="1" x14ac:dyDescent="0.25">
      <c r="A59" s="246"/>
      <c r="B59" s="478"/>
      <c r="C59" s="479"/>
      <c r="D59" s="480"/>
      <c r="E59" s="471"/>
      <c r="F59" s="240"/>
      <c r="G59" s="214"/>
      <c r="H59" s="239"/>
      <c r="I59" s="170"/>
      <c r="J59" s="280"/>
      <c r="K59" s="170"/>
      <c r="L59" s="281"/>
      <c r="M59" s="240"/>
      <c r="N59" s="214"/>
      <c r="O59" s="247"/>
      <c r="P59" s="214"/>
      <c r="Q59" s="247"/>
      <c r="R59" s="214"/>
      <c r="S59" s="170"/>
      <c r="T59" s="281"/>
      <c r="U59" s="248"/>
      <c r="V59" s="249"/>
      <c r="W59" s="250"/>
      <c r="X59" s="233"/>
      <c r="Y59" s="242">
        <f t="shared" si="22"/>
        <v>0</v>
      </c>
      <c r="Z59" s="242">
        <f>IF('1042Ed Abrechnung'!D63="",0,1)</f>
        <v>0</v>
      </c>
      <c r="AA59" s="45" t="e">
        <f t="shared" si="23"/>
        <v>#VALUE!</v>
      </c>
      <c r="AB59" s="45">
        <f t="shared" si="24"/>
        <v>0</v>
      </c>
      <c r="AC59" s="56" t="str">
        <f t="shared" si="25"/>
        <v/>
      </c>
      <c r="AD59" s="45" t="str">
        <f t="shared" si="14"/>
        <v/>
      </c>
      <c r="AE59" s="45" t="str">
        <f t="shared" si="15"/>
        <v/>
      </c>
      <c r="AF59" s="45" t="str">
        <f t="shared" si="26"/>
        <v/>
      </c>
      <c r="AG59" s="45" t="str">
        <f t="shared" si="27"/>
        <v/>
      </c>
      <c r="AH59" s="243" t="str">
        <f t="shared" si="28"/>
        <v/>
      </c>
      <c r="AI59" s="244" t="str">
        <f t="shared" si="29"/>
        <v/>
      </c>
      <c r="AJ59" s="243" t="str">
        <f t="shared" si="30"/>
        <v/>
      </c>
      <c r="AK59" s="243" t="str">
        <f>IF(AH59&lt;AI59,Übersetzungstexte!A$184,"")</f>
        <v/>
      </c>
      <c r="AL59" s="244" t="str">
        <f t="shared" si="31"/>
        <v/>
      </c>
      <c r="AM59" s="144"/>
    </row>
    <row r="60" spans="1:39" s="245" customFormat="1" ht="16.899999999999999" customHeight="1" x14ac:dyDescent="0.25">
      <c r="A60" s="246"/>
      <c r="B60" s="478"/>
      <c r="C60" s="479"/>
      <c r="D60" s="480"/>
      <c r="E60" s="471"/>
      <c r="F60" s="240"/>
      <c r="G60" s="214"/>
      <c r="H60" s="239"/>
      <c r="I60" s="170"/>
      <c r="J60" s="280"/>
      <c r="K60" s="170"/>
      <c r="L60" s="281"/>
      <c r="M60" s="240"/>
      <c r="N60" s="214"/>
      <c r="O60" s="247"/>
      <c r="P60" s="214"/>
      <c r="Q60" s="247"/>
      <c r="R60" s="214"/>
      <c r="S60" s="170"/>
      <c r="T60" s="281"/>
      <c r="U60" s="248"/>
      <c r="V60" s="249"/>
      <c r="W60" s="250"/>
      <c r="X60" s="233"/>
      <c r="Y60" s="242">
        <f t="shared" si="22"/>
        <v>0</v>
      </c>
      <c r="Z60" s="242">
        <f>IF('1042Ed Abrechnung'!D64="",0,1)</f>
        <v>0</v>
      </c>
      <c r="AA60" s="45" t="e">
        <f t="shared" si="23"/>
        <v>#VALUE!</v>
      </c>
      <c r="AB60" s="45">
        <f t="shared" si="24"/>
        <v>0</v>
      </c>
      <c r="AC60" s="56" t="str">
        <f t="shared" si="25"/>
        <v/>
      </c>
      <c r="AD60" s="45" t="str">
        <f t="shared" si="14"/>
        <v/>
      </c>
      <c r="AE60" s="45" t="str">
        <f t="shared" si="15"/>
        <v/>
      </c>
      <c r="AF60" s="45" t="str">
        <f t="shared" si="26"/>
        <v/>
      </c>
      <c r="AG60" s="45" t="str">
        <f t="shared" si="27"/>
        <v/>
      </c>
      <c r="AH60" s="243" t="str">
        <f t="shared" si="28"/>
        <v/>
      </c>
      <c r="AI60" s="244" t="str">
        <f t="shared" si="29"/>
        <v/>
      </c>
      <c r="AJ60" s="243" t="str">
        <f t="shared" si="30"/>
        <v/>
      </c>
      <c r="AK60" s="243" t="str">
        <f>IF(AH60&lt;AI60,Übersetzungstexte!A$184,"")</f>
        <v/>
      </c>
      <c r="AL60" s="244" t="str">
        <f t="shared" si="31"/>
        <v/>
      </c>
      <c r="AM60" s="144"/>
    </row>
    <row r="61" spans="1:39" s="245" customFormat="1" ht="16.899999999999999" customHeight="1" x14ac:dyDescent="0.25">
      <c r="A61" s="246"/>
      <c r="B61" s="478"/>
      <c r="C61" s="479"/>
      <c r="D61" s="480"/>
      <c r="E61" s="471"/>
      <c r="F61" s="240"/>
      <c r="G61" s="214"/>
      <c r="H61" s="239"/>
      <c r="I61" s="170"/>
      <c r="J61" s="280"/>
      <c r="K61" s="170"/>
      <c r="L61" s="281"/>
      <c r="M61" s="240"/>
      <c r="N61" s="214"/>
      <c r="O61" s="247"/>
      <c r="P61" s="214"/>
      <c r="Q61" s="247"/>
      <c r="R61" s="214"/>
      <c r="S61" s="170"/>
      <c r="T61" s="281"/>
      <c r="U61" s="248"/>
      <c r="V61" s="249"/>
      <c r="W61" s="250"/>
      <c r="X61" s="233"/>
      <c r="Y61" s="242">
        <f t="shared" si="22"/>
        <v>0</v>
      </c>
      <c r="Z61" s="242">
        <f>IF('1042Ed Abrechnung'!D65="",0,1)</f>
        <v>0</v>
      </c>
      <c r="AA61" s="45" t="e">
        <f t="shared" si="23"/>
        <v>#VALUE!</v>
      </c>
      <c r="AB61" s="45">
        <f t="shared" si="24"/>
        <v>0</v>
      </c>
      <c r="AC61" s="56" t="str">
        <f t="shared" si="25"/>
        <v/>
      </c>
      <c r="AD61" s="45" t="str">
        <f t="shared" si="14"/>
        <v/>
      </c>
      <c r="AE61" s="45" t="str">
        <f t="shared" si="15"/>
        <v/>
      </c>
      <c r="AF61" s="45" t="str">
        <f t="shared" si="26"/>
        <v/>
      </c>
      <c r="AG61" s="45" t="str">
        <f t="shared" si="27"/>
        <v/>
      </c>
      <c r="AH61" s="243" t="str">
        <f t="shared" si="28"/>
        <v/>
      </c>
      <c r="AI61" s="244" t="str">
        <f t="shared" si="29"/>
        <v/>
      </c>
      <c r="AJ61" s="243" t="str">
        <f t="shared" si="30"/>
        <v/>
      </c>
      <c r="AK61" s="243" t="str">
        <f>IF(AH61&lt;AI61,Übersetzungstexte!A$184,"")</f>
        <v/>
      </c>
      <c r="AL61" s="244" t="str">
        <f t="shared" si="31"/>
        <v/>
      </c>
      <c r="AM61" s="144"/>
    </row>
    <row r="62" spans="1:39" s="245" customFormat="1" ht="16.899999999999999" customHeight="1" x14ac:dyDescent="0.25">
      <c r="A62" s="246"/>
      <c r="B62" s="478"/>
      <c r="C62" s="479"/>
      <c r="D62" s="480"/>
      <c r="E62" s="471"/>
      <c r="F62" s="240"/>
      <c r="G62" s="214"/>
      <c r="H62" s="239"/>
      <c r="I62" s="170"/>
      <c r="J62" s="280"/>
      <c r="K62" s="170"/>
      <c r="L62" s="281"/>
      <c r="M62" s="240"/>
      <c r="N62" s="214"/>
      <c r="O62" s="247"/>
      <c r="P62" s="214"/>
      <c r="Q62" s="247"/>
      <c r="R62" s="214"/>
      <c r="S62" s="170"/>
      <c r="T62" s="281"/>
      <c r="U62" s="248"/>
      <c r="V62" s="249"/>
      <c r="W62" s="250"/>
      <c r="X62" s="233"/>
      <c r="Y62" s="242">
        <f t="shared" si="22"/>
        <v>0</v>
      </c>
      <c r="Z62" s="242">
        <f>IF('1042Ed Abrechnung'!D66="",0,1)</f>
        <v>0</v>
      </c>
      <c r="AA62" s="45" t="e">
        <f t="shared" si="23"/>
        <v>#VALUE!</v>
      </c>
      <c r="AB62" s="45">
        <f t="shared" si="24"/>
        <v>0</v>
      </c>
      <c r="AC62" s="56" t="str">
        <f t="shared" si="25"/>
        <v/>
      </c>
      <c r="AD62" s="45" t="str">
        <f t="shared" si="14"/>
        <v/>
      </c>
      <c r="AE62" s="45" t="str">
        <f t="shared" si="15"/>
        <v/>
      </c>
      <c r="AF62" s="45" t="str">
        <f t="shared" si="26"/>
        <v/>
      </c>
      <c r="AG62" s="45" t="str">
        <f t="shared" si="27"/>
        <v/>
      </c>
      <c r="AH62" s="243" t="str">
        <f t="shared" si="28"/>
        <v/>
      </c>
      <c r="AI62" s="244" t="str">
        <f t="shared" si="29"/>
        <v/>
      </c>
      <c r="AJ62" s="243" t="str">
        <f t="shared" si="30"/>
        <v/>
      </c>
      <c r="AK62" s="243" t="str">
        <f>IF(AH62&lt;AI62,Übersetzungstexte!A$184,"")</f>
        <v/>
      </c>
      <c r="AL62" s="244" t="str">
        <f t="shared" si="31"/>
        <v/>
      </c>
      <c r="AM62" s="144"/>
    </row>
    <row r="63" spans="1:39" s="245" customFormat="1" ht="16.899999999999999" customHeight="1" x14ac:dyDescent="0.25">
      <c r="A63" s="246"/>
      <c r="B63" s="478"/>
      <c r="C63" s="479"/>
      <c r="D63" s="480"/>
      <c r="E63" s="471"/>
      <c r="F63" s="240"/>
      <c r="G63" s="214"/>
      <c r="H63" s="239"/>
      <c r="I63" s="170"/>
      <c r="J63" s="280"/>
      <c r="K63" s="170"/>
      <c r="L63" s="281"/>
      <c r="M63" s="240"/>
      <c r="N63" s="214"/>
      <c r="O63" s="247"/>
      <c r="P63" s="214"/>
      <c r="Q63" s="247"/>
      <c r="R63" s="214"/>
      <c r="S63" s="170"/>
      <c r="T63" s="281"/>
      <c r="U63" s="248"/>
      <c r="V63" s="249"/>
      <c r="W63" s="250"/>
      <c r="X63" s="233"/>
      <c r="Y63" s="242">
        <f t="shared" si="22"/>
        <v>0</v>
      </c>
      <c r="Z63" s="242">
        <f>IF('1042Ed Abrechnung'!D67="",0,1)</f>
        <v>0</v>
      </c>
      <c r="AA63" s="45" t="e">
        <f t="shared" si="23"/>
        <v>#VALUE!</v>
      </c>
      <c r="AB63" s="45">
        <f t="shared" si="24"/>
        <v>0</v>
      </c>
      <c r="AC63" s="56" t="str">
        <f t="shared" si="25"/>
        <v/>
      </c>
      <c r="AD63" s="45" t="str">
        <f t="shared" si="14"/>
        <v/>
      </c>
      <c r="AE63" s="45" t="str">
        <f t="shared" si="15"/>
        <v/>
      </c>
      <c r="AF63" s="45" t="str">
        <f t="shared" si="26"/>
        <v/>
      </c>
      <c r="AG63" s="45" t="str">
        <f t="shared" si="27"/>
        <v/>
      </c>
      <c r="AH63" s="243" t="str">
        <f t="shared" si="28"/>
        <v/>
      </c>
      <c r="AI63" s="244" t="str">
        <f t="shared" si="29"/>
        <v/>
      </c>
      <c r="AJ63" s="243" t="str">
        <f t="shared" si="30"/>
        <v/>
      </c>
      <c r="AK63" s="243" t="str">
        <f>IF(AH63&lt;AI63,Übersetzungstexte!A$184,"")</f>
        <v/>
      </c>
      <c r="AL63" s="244" t="str">
        <f t="shared" si="31"/>
        <v/>
      </c>
      <c r="AM63" s="144"/>
    </row>
    <row r="64" spans="1:39" s="245" customFormat="1" ht="16.899999999999999" customHeight="1" x14ac:dyDescent="0.25">
      <c r="A64" s="246"/>
      <c r="B64" s="478"/>
      <c r="C64" s="479"/>
      <c r="D64" s="480"/>
      <c r="E64" s="471"/>
      <c r="F64" s="240"/>
      <c r="G64" s="214"/>
      <c r="H64" s="239"/>
      <c r="I64" s="170"/>
      <c r="J64" s="280"/>
      <c r="K64" s="170"/>
      <c r="L64" s="281"/>
      <c r="M64" s="240"/>
      <c r="N64" s="214"/>
      <c r="O64" s="247"/>
      <c r="P64" s="214"/>
      <c r="Q64" s="247"/>
      <c r="R64" s="214"/>
      <c r="S64" s="170"/>
      <c r="T64" s="281"/>
      <c r="U64" s="248"/>
      <c r="V64" s="249"/>
      <c r="W64" s="250"/>
      <c r="X64" s="233"/>
      <c r="Y64" s="242">
        <f t="shared" si="22"/>
        <v>0</v>
      </c>
      <c r="Z64" s="242">
        <f>IF('1042Ed Abrechnung'!D68="",0,1)</f>
        <v>0</v>
      </c>
      <c r="AA64" s="45" t="e">
        <f t="shared" si="23"/>
        <v>#VALUE!</v>
      </c>
      <c r="AB64" s="45">
        <f t="shared" si="24"/>
        <v>0</v>
      </c>
      <c r="AC64" s="56" t="str">
        <f t="shared" si="25"/>
        <v/>
      </c>
      <c r="AD64" s="45" t="str">
        <f t="shared" si="14"/>
        <v/>
      </c>
      <c r="AE64" s="45" t="str">
        <f t="shared" si="15"/>
        <v/>
      </c>
      <c r="AF64" s="45" t="str">
        <f t="shared" si="26"/>
        <v/>
      </c>
      <c r="AG64" s="45" t="str">
        <f t="shared" si="27"/>
        <v/>
      </c>
      <c r="AH64" s="243" t="str">
        <f t="shared" si="28"/>
        <v/>
      </c>
      <c r="AI64" s="244" t="str">
        <f t="shared" si="29"/>
        <v/>
      </c>
      <c r="AJ64" s="243" t="str">
        <f t="shared" si="30"/>
        <v/>
      </c>
      <c r="AK64" s="243" t="str">
        <f>IF(AH64&lt;AI64,Übersetzungstexte!A$184,"")</f>
        <v/>
      </c>
      <c r="AL64" s="244" t="str">
        <f t="shared" si="31"/>
        <v/>
      </c>
      <c r="AM64" s="144"/>
    </row>
    <row r="65" spans="1:39" s="245" customFormat="1" ht="16.899999999999999" customHeight="1" x14ac:dyDescent="0.25">
      <c r="A65" s="246"/>
      <c r="B65" s="478"/>
      <c r="C65" s="479"/>
      <c r="D65" s="480"/>
      <c r="E65" s="471"/>
      <c r="F65" s="240"/>
      <c r="G65" s="214"/>
      <c r="H65" s="239"/>
      <c r="I65" s="170"/>
      <c r="J65" s="280"/>
      <c r="K65" s="170"/>
      <c r="L65" s="281"/>
      <c r="M65" s="240"/>
      <c r="N65" s="214"/>
      <c r="O65" s="247"/>
      <c r="P65" s="214"/>
      <c r="Q65" s="247"/>
      <c r="R65" s="214"/>
      <c r="S65" s="170"/>
      <c r="T65" s="281"/>
      <c r="U65" s="248"/>
      <c r="V65" s="249"/>
      <c r="W65" s="250"/>
      <c r="X65" s="233"/>
      <c r="Y65" s="242">
        <f t="shared" si="22"/>
        <v>0</v>
      </c>
      <c r="Z65" s="242">
        <f>IF('1042Ed Abrechnung'!D69="",0,1)</f>
        <v>0</v>
      </c>
      <c r="AA65" s="45" t="e">
        <f t="shared" si="23"/>
        <v>#VALUE!</v>
      </c>
      <c r="AB65" s="45">
        <f t="shared" si="24"/>
        <v>0</v>
      </c>
      <c r="AC65" s="56" t="str">
        <f t="shared" si="25"/>
        <v/>
      </c>
      <c r="AD65" s="45" t="str">
        <f t="shared" si="14"/>
        <v/>
      </c>
      <c r="AE65" s="45" t="str">
        <f t="shared" si="15"/>
        <v/>
      </c>
      <c r="AF65" s="45" t="str">
        <f t="shared" si="26"/>
        <v/>
      </c>
      <c r="AG65" s="45" t="str">
        <f t="shared" si="27"/>
        <v/>
      </c>
      <c r="AH65" s="243" t="str">
        <f t="shared" si="28"/>
        <v/>
      </c>
      <c r="AI65" s="244" t="str">
        <f t="shared" si="29"/>
        <v/>
      </c>
      <c r="AJ65" s="243" t="str">
        <f t="shared" si="30"/>
        <v/>
      </c>
      <c r="AK65" s="243" t="str">
        <f>IF(AH65&lt;AI65,Übersetzungstexte!A$184,"")</f>
        <v/>
      </c>
      <c r="AL65" s="244" t="str">
        <f t="shared" si="31"/>
        <v/>
      </c>
      <c r="AM65" s="144"/>
    </row>
    <row r="66" spans="1:39" s="245" customFormat="1" ht="16.899999999999999" customHeight="1" x14ac:dyDescent="0.25">
      <c r="A66" s="246"/>
      <c r="B66" s="478"/>
      <c r="C66" s="479"/>
      <c r="D66" s="480"/>
      <c r="E66" s="471"/>
      <c r="F66" s="240"/>
      <c r="G66" s="214"/>
      <c r="H66" s="239"/>
      <c r="I66" s="170"/>
      <c r="J66" s="280"/>
      <c r="K66" s="170"/>
      <c r="L66" s="281"/>
      <c r="M66" s="240"/>
      <c r="N66" s="214"/>
      <c r="O66" s="247"/>
      <c r="P66" s="214"/>
      <c r="Q66" s="247"/>
      <c r="R66" s="214"/>
      <c r="S66" s="170"/>
      <c r="T66" s="281"/>
      <c r="U66" s="248"/>
      <c r="V66" s="249"/>
      <c r="W66" s="250"/>
      <c r="X66" s="233"/>
      <c r="Y66" s="242">
        <f t="shared" si="22"/>
        <v>0</v>
      </c>
      <c r="Z66" s="242">
        <f>IF('1042Ed Abrechnung'!D70="",0,1)</f>
        <v>0</v>
      </c>
      <c r="AA66" s="45" t="e">
        <f t="shared" si="23"/>
        <v>#VALUE!</v>
      </c>
      <c r="AB66" s="45">
        <f t="shared" si="24"/>
        <v>0</v>
      </c>
      <c r="AC66" s="56" t="str">
        <f t="shared" si="25"/>
        <v/>
      </c>
      <c r="AD66" s="45" t="str">
        <f t="shared" si="14"/>
        <v/>
      </c>
      <c r="AE66" s="45" t="str">
        <f t="shared" si="15"/>
        <v/>
      </c>
      <c r="AF66" s="45" t="str">
        <f t="shared" si="26"/>
        <v/>
      </c>
      <c r="AG66" s="45" t="str">
        <f t="shared" si="27"/>
        <v/>
      </c>
      <c r="AH66" s="243" t="str">
        <f t="shared" si="28"/>
        <v/>
      </c>
      <c r="AI66" s="244" t="str">
        <f t="shared" si="29"/>
        <v/>
      </c>
      <c r="AJ66" s="243" t="str">
        <f t="shared" si="30"/>
        <v/>
      </c>
      <c r="AK66" s="243" t="str">
        <f>IF(AH66&lt;AI66,Übersetzungstexte!A$184,"")</f>
        <v/>
      </c>
      <c r="AL66" s="244" t="str">
        <f t="shared" si="31"/>
        <v/>
      </c>
      <c r="AM66" s="144"/>
    </row>
    <row r="67" spans="1:39" s="245" customFormat="1" ht="16.899999999999999" customHeight="1" x14ac:dyDescent="0.25">
      <c r="A67" s="246"/>
      <c r="B67" s="478"/>
      <c r="C67" s="479"/>
      <c r="D67" s="480"/>
      <c r="E67" s="471"/>
      <c r="F67" s="240"/>
      <c r="G67" s="214"/>
      <c r="H67" s="239"/>
      <c r="I67" s="170"/>
      <c r="J67" s="280"/>
      <c r="K67" s="170"/>
      <c r="L67" s="281"/>
      <c r="M67" s="240"/>
      <c r="N67" s="214"/>
      <c r="O67" s="247"/>
      <c r="P67" s="214"/>
      <c r="Q67" s="247"/>
      <c r="R67" s="214"/>
      <c r="S67" s="170"/>
      <c r="T67" s="281"/>
      <c r="U67" s="248"/>
      <c r="V67" s="249"/>
      <c r="W67" s="250"/>
      <c r="X67" s="233"/>
      <c r="Y67" s="242">
        <f t="shared" si="22"/>
        <v>0</v>
      </c>
      <c r="Z67" s="242">
        <f>IF('1042Ed Abrechnung'!D71="",0,1)</f>
        <v>0</v>
      </c>
      <c r="AA67" s="45" t="e">
        <f t="shared" si="23"/>
        <v>#VALUE!</v>
      </c>
      <c r="AB67" s="45">
        <f t="shared" si="24"/>
        <v>0</v>
      </c>
      <c r="AC67" s="56" t="str">
        <f t="shared" si="25"/>
        <v/>
      </c>
      <c r="AD67" s="45" t="str">
        <f t="shared" si="14"/>
        <v/>
      </c>
      <c r="AE67" s="45" t="str">
        <f t="shared" si="15"/>
        <v/>
      </c>
      <c r="AF67" s="45" t="str">
        <f t="shared" si="26"/>
        <v/>
      </c>
      <c r="AG67" s="45" t="str">
        <f t="shared" si="27"/>
        <v/>
      </c>
      <c r="AH67" s="243" t="str">
        <f t="shared" si="28"/>
        <v/>
      </c>
      <c r="AI67" s="244" t="str">
        <f t="shared" si="29"/>
        <v/>
      </c>
      <c r="AJ67" s="243" t="str">
        <f t="shared" si="30"/>
        <v/>
      </c>
      <c r="AK67" s="243" t="str">
        <f>IF(AH67&lt;AI67,Übersetzungstexte!A$184,"")</f>
        <v/>
      </c>
      <c r="AL67" s="244" t="str">
        <f t="shared" si="31"/>
        <v/>
      </c>
      <c r="AM67" s="144"/>
    </row>
    <row r="68" spans="1:39" s="245" customFormat="1" ht="16.899999999999999" customHeight="1" x14ac:dyDescent="0.25">
      <c r="A68" s="246"/>
      <c r="B68" s="478"/>
      <c r="C68" s="479"/>
      <c r="D68" s="480"/>
      <c r="E68" s="471"/>
      <c r="F68" s="240"/>
      <c r="G68" s="214"/>
      <c r="H68" s="239"/>
      <c r="I68" s="170"/>
      <c r="J68" s="280"/>
      <c r="K68" s="170"/>
      <c r="L68" s="281"/>
      <c r="M68" s="240"/>
      <c r="N68" s="214"/>
      <c r="O68" s="247"/>
      <c r="P68" s="214"/>
      <c r="Q68" s="247"/>
      <c r="R68" s="214"/>
      <c r="S68" s="170"/>
      <c r="T68" s="281"/>
      <c r="U68" s="248"/>
      <c r="V68" s="249"/>
      <c r="W68" s="250"/>
      <c r="X68" s="233"/>
      <c r="Y68" s="242">
        <f t="shared" si="22"/>
        <v>0</v>
      </c>
      <c r="Z68" s="242">
        <f>IF('1042Ed Abrechnung'!D72="",0,1)</f>
        <v>0</v>
      </c>
      <c r="AA68" s="45" t="e">
        <f t="shared" si="23"/>
        <v>#VALUE!</v>
      </c>
      <c r="AB68" s="45">
        <f t="shared" si="24"/>
        <v>0</v>
      </c>
      <c r="AC68" s="56" t="str">
        <f t="shared" si="25"/>
        <v/>
      </c>
      <c r="AD68" s="45" t="str">
        <f t="shared" si="14"/>
        <v/>
      </c>
      <c r="AE68" s="45" t="str">
        <f t="shared" si="15"/>
        <v/>
      </c>
      <c r="AF68" s="45" t="str">
        <f t="shared" si="26"/>
        <v/>
      </c>
      <c r="AG68" s="45" t="str">
        <f t="shared" si="27"/>
        <v/>
      </c>
      <c r="AH68" s="243" t="str">
        <f t="shared" si="28"/>
        <v/>
      </c>
      <c r="AI68" s="244" t="str">
        <f t="shared" si="29"/>
        <v/>
      </c>
      <c r="AJ68" s="243" t="str">
        <f t="shared" si="30"/>
        <v/>
      </c>
      <c r="AK68" s="243" t="str">
        <f>IF(AH68&lt;AI68,Übersetzungstexte!A$184,"")</f>
        <v/>
      </c>
      <c r="AL68" s="244" t="str">
        <f t="shared" si="31"/>
        <v/>
      </c>
      <c r="AM68" s="144"/>
    </row>
    <row r="69" spans="1:39" s="245" customFormat="1" ht="16.899999999999999" customHeight="1" x14ac:dyDescent="0.25">
      <c r="A69" s="246"/>
      <c r="B69" s="478"/>
      <c r="C69" s="479"/>
      <c r="D69" s="480"/>
      <c r="E69" s="471"/>
      <c r="F69" s="240"/>
      <c r="G69" s="214"/>
      <c r="H69" s="239"/>
      <c r="I69" s="170"/>
      <c r="J69" s="280"/>
      <c r="K69" s="170"/>
      <c r="L69" s="281"/>
      <c r="M69" s="240"/>
      <c r="N69" s="214"/>
      <c r="O69" s="247"/>
      <c r="P69" s="214"/>
      <c r="Q69" s="247"/>
      <c r="R69" s="214"/>
      <c r="S69" s="170"/>
      <c r="T69" s="281"/>
      <c r="U69" s="248"/>
      <c r="V69" s="249"/>
      <c r="W69" s="250"/>
      <c r="X69" s="233"/>
      <c r="Y69" s="242">
        <f t="shared" si="22"/>
        <v>0</v>
      </c>
      <c r="Z69" s="242">
        <f>IF('1042Ed Abrechnung'!D73="",0,1)</f>
        <v>0</v>
      </c>
      <c r="AA69" s="45" t="e">
        <f t="shared" si="23"/>
        <v>#VALUE!</v>
      </c>
      <c r="AB69" s="45">
        <f t="shared" si="24"/>
        <v>0</v>
      </c>
      <c r="AC69" s="56" t="str">
        <f t="shared" si="25"/>
        <v/>
      </c>
      <c r="AD69" s="45" t="str">
        <f t="shared" si="14"/>
        <v/>
      </c>
      <c r="AE69" s="45" t="str">
        <f t="shared" si="15"/>
        <v/>
      </c>
      <c r="AF69" s="45" t="str">
        <f t="shared" si="26"/>
        <v/>
      </c>
      <c r="AG69" s="45" t="str">
        <f t="shared" si="27"/>
        <v/>
      </c>
      <c r="AH69" s="243" t="str">
        <f t="shared" si="28"/>
        <v/>
      </c>
      <c r="AI69" s="244" t="str">
        <f t="shared" si="29"/>
        <v/>
      </c>
      <c r="AJ69" s="243" t="str">
        <f t="shared" si="30"/>
        <v/>
      </c>
      <c r="AK69" s="243" t="str">
        <f>IF(AH69&lt;AI69,Übersetzungstexte!A$184,"")</f>
        <v/>
      </c>
      <c r="AL69" s="244" t="str">
        <f t="shared" si="31"/>
        <v/>
      </c>
      <c r="AM69" s="144"/>
    </row>
    <row r="70" spans="1:39" s="245" customFormat="1" ht="16.899999999999999" customHeight="1" x14ac:dyDescent="0.25">
      <c r="A70" s="246"/>
      <c r="B70" s="478"/>
      <c r="C70" s="479"/>
      <c r="D70" s="480"/>
      <c r="E70" s="471"/>
      <c r="F70" s="240"/>
      <c r="G70" s="214"/>
      <c r="H70" s="239"/>
      <c r="I70" s="170"/>
      <c r="J70" s="280"/>
      <c r="K70" s="170"/>
      <c r="L70" s="281"/>
      <c r="M70" s="240"/>
      <c r="N70" s="214"/>
      <c r="O70" s="247"/>
      <c r="P70" s="214"/>
      <c r="Q70" s="247"/>
      <c r="R70" s="214"/>
      <c r="S70" s="170"/>
      <c r="T70" s="281"/>
      <c r="U70" s="248"/>
      <c r="V70" s="249"/>
      <c r="W70" s="250"/>
      <c r="X70" s="233"/>
      <c r="Y70" s="242">
        <f t="shared" si="22"/>
        <v>0</v>
      </c>
      <c r="Z70" s="242">
        <f>IF('1042Ed Abrechnung'!D74="",0,1)</f>
        <v>0</v>
      </c>
      <c r="AA70" s="45" t="e">
        <f t="shared" si="23"/>
        <v>#VALUE!</v>
      </c>
      <c r="AB70" s="45">
        <f t="shared" si="24"/>
        <v>0</v>
      </c>
      <c r="AC70" s="56" t="str">
        <f t="shared" si="25"/>
        <v/>
      </c>
      <c r="AD70" s="45" t="str">
        <f t="shared" si="14"/>
        <v/>
      </c>
      <c r="AE70" s="45" t="str">
        <f t="shared" si="15"/>
        <v/>
      </c>
      <c r="AF70" s="45" t="str">
        <f t="shared" si="26"/>
        <v/>
      </c>
      <c r="AG70" s="45" t="str">
        <f t="shared" si="27"/>
        <v/>
      </c>
      <c r="AH70" s="243" t="str">
        <f t="shared" si="28"/>
        <v/>
      </c>
      <c r="AI70" s="244" t="str">
        <f t="shared" si="29"/>
        <v/>
      </c>
      <c r="AJ70" s="243" t="str">
        <f t="shared" si="30"/>
        <v/>
      </c>
      <c r="AK70" s="243" t="str">
        <f>IF(AH70&lt;AI70,Übersetzungstexte!A$184,"")</f>
        <v/>
      </c>
      <c r="AL70" s="244" t="str">
        <f t="shared" si="31"/>
        <v/>
      </c>
      <c r="AM70" s="144"/>
    </row>
    <row r="71" spans="1:39" s="245" customFormat="1" ht="16.899999999999999" customHeight="1" x14ac:dyDescent="0.25">
      <c r="A71" s="246"/>
      <c r="B71" s="478"/>
      <c r="C71" s="479"/>
      <c r="D71" s="480"/>
      <c r="E71" s="471"/>
      <c r="F71" s="240"/>
      <c r="G71" s="214"/>
      <c r="H71" s="239"/>
      <c r="I71" s="170"/>
      <c r="J71" s="280"/>
      <c r="K71" s="170"/>
      <c r="L71" s="281"/>
      <c r="M71" s="240"/>
      <c r="N71" s="214"/>
      <c r="O71" s="247"/>
      <c r="P71" s="214"/>
      <c r="Q71" s="247"/>
      <c r="R71" s="214"/>
      <c r="S71" s="170"/>
      <c r="T71" s="281"/>
      <c r="U71" s="248"/>
      <c r="V71" s="249"/>
      <c r="W71" s="250"/>
      <c r="X71" s="233"/>
      <c r="Y71" s="242">
        <f t="shared" si="22"/>
        <v>0</v>
      </c>
      <c r="Z71" s="242">
        <f>IF('1042Ed Abrechnung'!D75="",0,1)</f>
        <v>0</v>
      </c>
      <c r="AA71" s="45" t="e">
        <f t="shared" si="23"/>
        <v>#VALUE!</v>
      </c>
      <c r="AB71" s="45">
        <f t="shared" si="24"/>
        <v>0</v>
      </c>
      <c r="AC71" s="56" t="str">
        <f t="shared" si="25"/>
        <v/>
      </c>
      <c r="AD71" s="45" t="str">
        <f t="shared" si="14"/>
        <v/>
      </c>
      <c r="AE71" s="45" t="str">
        <f t="shared" si="15"/>
        <v/>
      </c>
      <c r="AF71" s="45" t="str">
        <f t="shared" si="26"/>
        <v/>
      </c>
      <c r="AG71" s="45" t="str">
        <f t="shared" si="27"/>
        <v/>
      </c>
      <c r="AH71" s="243" t="str">
        <f t="shared" si="28"/>
        <v/>
      </c>
      <c r="AI71" s="244" t="str">
        <f t="shared" si="29"/>
        <v/>
      </c>
      <c r="AJ71" s="243" t="str">
        <f t="shared" si="30"/>
        <v/>
      </c>
      <c r="AK71" s="243" t="str">
        <f>IF(AH71&lt;AI71,Übersetzungstexte!A$184,"")</f>
        <v/>
      </c>
      <c r="AL71" s="244" t="str">
        <f t="shared" si="31"/>
        <v/>
      </c>
      <c r="AM71" s="144"/>
    </row>
    <row r="72" spans="1:39" s="245" customFormat="1" ht="16.899999999999999" customHeight="1" x14ac:dyDescent="0.25">
      <c r="A72" s="246"/>
      <c r="B72" s="478"/>
      <c r="C72" s="479"/>
      <c r="D72" s="480"/>
      <c r="E72" s="471"/>
      <c r="F72" s="240"/>
      <c r="G72" s="214"/>
      <c r="H72" s="239"/>
      <c r="I72" s="170"/>
      <c r="J72" s="280"/>
      <c r="K72" s="170"/>
      <c r="L72" s="281"/>
      <c r="M72" s="240"/>
      <c r="N72" s="214"/>
      <c r="O72" s="247"/>
      <c r="P72" s="214"/>
      <c r="Q72" s="247"/>
      <c r="R72" s="214"/>
      <c r="S72" s="170"/>
      <c r="T72" s="281"/>
      <c r="U72" s="248"/>
      <c r="V72" s="249"/>
      <c r="W72" s="250"/>
      <c r="X72" s="233"/>
      <c r="Y72" s="242">
        <f t="shared" si="22"/>
        <v>0</v>
      </c>
      <c r="Z72" s="242">
        <f>IF('1042Ed Abrechnung'!D76="",0,1)</f>
        <v>0</v>
      </c>
      <c r="AA72" s="45" t="e">
        <f t="shared" si="23"/>
        <v>#VALUE!</v>
      </c>
      <c r="AB72" s="45">
        <f t="shared" si="24"/>
        <v>0</v>
      </c>
      <c r="AC72" s="56" t="str">
        <f t="shared" si="25"/>
        <v/>
      </c>
      <c r="AD72" s="45" t="str">
        <f t="shared" si="14"/>
        <v/>
      </c>
      <c r="AE72" s="45" t="str">
        <f t="shared" si="15"/>
        <v/>
      </c>
      <c r="AF72" s="45" t="str">
        <f t="shared" si="26"/>
        <v/>
      </c>
      <c r="AG72" s="45" t="str">
        <f t="shared" si="27"/>
        <v/>
      </c>
      <c r="AH72" s="243" t="str">
        <f t="shared" si="28"/>
        <v/>
      </c>
      <c r="AI72" s="244" t="str">
        <f t="shared" si="29"/>
        <v/>
      </c>
      <c r="AJ72" s="243" t="str">
        <f t="shared" si="30"/>
        <v/>
      </c>
      <c r="AK72" s="243" t="str">
        <f>IF(AH72&lt;AI72,Übersetzungstexte!A$184,"")</f>
        <v/>
      </c>
      <c r="AL72" s="244" t="str">
        <f t="shared" si="31"/>
        <v/>
      </c>
      <c r="AM72" s="144"/>
    </row>
    <row r="73" spans="1:39" s="245" customFormat="1" ht="16.899999999999999" customHeight="1" x14ac:dyDescent="0.25">
      <c r="A73" s="246"/>
      <c r="B73" s="478"/>
      <c r="C73" s="479"/>
      <c r="D73" s="480"/>
      <c r="E73" s="471"/>
      <c r="F73" s="240"/>
      <c r="G73" s="214"/>
      <c r="H73" s="239"/>
      <c r="I73" s="170"/>
      <c r="J73" s="280"/>
      <c r="K73" s="170"/>
      <c r="L73" s="281"/>
      <c r="M73" s="240"/>
      <c r="N73" s="214"/>
      <c r="O73" s="247"/>
      <c r="P73" s="214"/>
      <c r="Q73" s="247"/>
      <c r="R73" s="214"/>
      <c r="S73" s="170"/>
      <c r="T73" s="281"/>
      <c r="U73" s="248"/>
      <c r="V73" s="249"/>
      <c r="W73" s="250"/>
      <c r="X73" s="233"/>
      <c r="Y73" s="242">
        <f t="shared" si="22"/>
        <v>0</v>
      </c>
      <c r="Z73" s="242">
        <f>IF('1042Ed Abrechnung'!D77="",0,1)</f>
        <v>0</v>
      </c>
      <c r="AA73" s="45" t="e">
        <f t="shared" si="23"/>
        <v>#VALUE!</v>
      </c>
      <c r="AB73" s="45">
        <f t="shared" si="24"/>
        <v>0</v>
      </c>
      <c r="AC73" s="56" t="str">
        <f t="shared" si="25"/>
        <v/>
      </c>
      <c r="AD73" s="45" t="str">
        <f t="shared" ref="AD73:AD136" si="32">IF(OR(AND(A73="",B73="",C73=""),G73=0,G73=""),"",ROUND((1+AA73/100)*AB73*G73,2))</f>
        <v/>
      </c>
      <c r="AE73" s="45" t="str">
        <f t="shared" ref="AE73:AE136" si="33">IF(OR(AND(A73="",B73="",C73=""),G73=0,G73="",M73=0,M73=""),"",ROUND((1+AA73/100)*(I73/(Y$4*L73/5)+AB73*G73),2))</f>
        <v/>
      </c>
      <c r="AF73" s="45" t="str">
        <f t="shared" si="26"/>
        <v/>
      </c>
      <c r="AG73" s="45" t="str">
        <f t="shared" si="27"/>
        <v/>
      </c>
      <c r="AH73" s="243" t="str">
        <f t="shared" si="28"/>
        <v/>
      </c>
      <c r="AI73" s="244" t="str">
        <f t="shared" si="29"/>
        <v/>
      </c>
      <c r="AJ73" s="243" t="str">
        <f t="shared" si="30"/>
        <v/>
      </c>
      <c r="AK73" s="243" t="str">
        <f>IF(AH73&lt;AI73,Übersetzungstexte!A$184,"")</f>
        <v/>
      </c>
      <c r="AL73" s="244" t="str">
        <f t="shared" si="31"/>
        <v/>
      </c>
      <c r="AM73" s="144"/>
    </row>
    <row r="74" spans="1:39" s="245" customFormat="1" ht="16.899999999999999" customHeight="1" x14ac:dyDescent="0.25">
      <c r="A74" s="246"/>
      <c r="B74" s="478"/>
      <c r="C74" s="479"/>
      <c r="D74" s="480"/>
      <c r="E74" s="471"/>
      <c r="F74" s="240"/>
      <c r="G74" s="214"/>
      <c r="H74" s="239"/>
      <c r="I74" s="170"/>
      <c r="J74" s="280"/>
      <c r="K74" s="170"/>
      <c r="L74" s="281"/>
      <c r="M74" s="240"/>
      <c r="N74" s="214"/>
      <c r="O74" s="247"/>
      <c r="P74" s="214"/>
      <c r="Q74" s="247"/>
      <c r="R74" s="214"/>
      <c r="S74" s="170"/>
      <c r="T74" s="281"/>
      <c r="U74" s="248"/>
      <c r="V74" s="249"/>
      <c r="W74" s="250"/>
      <c r="X74" s="233"/>
      <c r="Y74" s="242">
        <f t="shared" ref="Y74:Y137" si="34">IF(Y$2-YEAR(D74)&lt;Y$3,0,1)</f>
        <v>0</v>
      </c>
      <c r="Z74" s="242">
        <f>IF('1042Ed Abrechnung'!D78="",0,1)</f>
        <v>0</v>
      </c>
      <c r="AA74" s="45" t="e">
        <f t="shared" ref="AA74:AA137" si="35">ROUND((K74+J74)/(Y$4-(K74+J74))*100,2)</f>
        <v>#VALUE!</v>
      </c>
      <c r="AB74" s="45">
        <f t="shared" ref="AB74:AB137" si="36">ROUND(H74,0)/12</f>
        <v>0</v>
      </c>
      <c r="AC74" s="56" t="str">
        <f t="shared" ref="AC74:AC137" si="37">IF(AND(A74="",B74="",C74=""),"",ROUND((Y$4-(K74+J74))*L74/60,1))</f>
        <v/>
      </c>
      <c r="AD74" s="45" t="str">
        <f t="shared" si="32"/>
        <v/>
      </c>
      <c r="AE74" s="45" t="str">
        <f t="shared" si="33"/>
        <v/>
      </c>
      <c r="AF74" s="45" t="str">
        <f t="shared" ref="AF74:AF137" si="38">IF(OR(AND(A74="",B74="",C74=""),F74=0,F74="",AC74=0,AC74=""),"",ROUND((AB74*F74/AC74),2))</f>
        <v/>
      </c>
      <c r="AG74" s="45" t="str">
        <f t="shared" ref="AG74:AG137" si="39">IF(OR(AND(A74="",B74="",C74=""),F74=0,F74="",AC74=0,AC74=""),"",ROUND((I74/(12*AB74*F74)+1)*AB74*F74/AC74,2))</f>
        <v/>
      </c>
      <c r="AH74" s="243" t="str">
        <f t="shared" ref="AH74:AH137" si="40">IF(OR(AND(A74="",B74="",C74=""),AC74=0,AC74=""),"",ROUND(AH$4 / AC74,1))</f>
        <v/>
      </c>
      <c r="AI74" s="244" t="str">
        <f t="shared" ref="AI74:AI137" si="41">IF(OR(AND(A74="",B74="",C74=""),Y$4=""),"",IF(AND(G74&gt;0,I74&gt;0),AE74, IF(G74&gt;0,AD74, IF(AND(F74&gt;0,I74&gt;0),AG74,AF74))))</f>
        <v/>
      </c>
      <c r="AJ74" s="243" t="str">
        <f t="shared" ref="AJ74:AJ137" si="42">IF(AH74&lt;AI74,AH74,AI74)</f>
        <v/>
      </c>
      <c r="AK74" s="243" t="str">
        <f>IF(AH74&lt;AI74,Übersetzungstexte!A$184,"")</f>
        <v/>
      </c>
      <c r="AL74" s="244" t="str">
        <f t="shared" ref="AL74:AL137" si="43">IF(AND(B74="",C74=""),"",CONCATENATE(B74,", ",C74))</f>
        <v/>
      </c>
      <c r="AM74" s="144"/>
    </row>
    <row r="75" spans="1:39" s="245" customFormat="1" ht="16.899999999999999" customHeight="1" x14ac:dyDescent="0.25">
      <c r="A75" s="246"/>
      <c r="B75" s="478"/>
      <c r="C75" s="479"/>
      <c r="D75" s="480"/>
      <c r="E75" s="471"/>
      <c r="F75" s="240"/>
      <c r="G75" s="214"/>
      <c r="H75" s="239"/>
      <c r="I75" s="170"/>
      <c r="J75" s="280"/>
      <c r="K75" s="170"/>
      <c r="L75" s="281"/>
      <c r="M75" s="240"/>
      <c r="N75" s="214"/>
      <c r="O75" s="247"/>
      <c r="P75" s="214"/>
      <c r="Q75" s="247"/>
      <c r="R75" s="214"/>
      <c r="S75" s="170"/>
      <c r="T75" s="281"/>
      <c r="U75" s="248"/>
      <c r="V75" s="249"/>
      <c r="W75" s="250"/>
      <c r="X75" s="233"/>
      <c r="Y75" s="242">
        <f t="shared" si="34"/>
        <v>0</v>
      </c>
      <c r="Z75" s="242">
        <f>IF('1042Ed Abrechnung'!D79="",0,1)</f>
        <v>0</v>
      </c>
      <c r="AA75" s="45" t="e">
        <f t="shared" si="35"/>
        <v>#VALUE!</v>
      </c>
      <c r="AB75" s="45">
        <f t="shared" si="36"/>
        <v>0</v>
      </c>
      <c r="AC75" s="56" t="str">
        <f t="shared" si="37"/>
        <v/>
      </c>
      <c r="AD75" s="45" t="str">
        <f t="shared" si="32"/>
        <v/>
      </c>
      <c r="AE75" s="45" t="str">
        <f t="shared" si="33"/>
        <v/>
      </c>
      <c r="AF75" s="45" t="str">
        <f t="shared" si="38"/>
        <v/>
      </c>
      <c r="AG75" s="45" t="str">
        <f t="shared" si="39"/>
        <v/>
      </c>
      <c r="AH75" s="243" t="str">
        <f t="shared" si="40"/>
        <v/>
      </c>
      <c r="AI75" s="244" t="str">
        <f t="shared" si="41"/>
        <v/>
      </c>
      <c r="AJ75" s="243" t="str">
        <f t="shared" si="42"/>
        <v/>
      </c>
      <c r="AK75" s="243" t="str">
        <f>IF(AH75&lt;AI75,Übersetzungstexte!A$184,"")</f>
        <v/>
      </c>
      <c r="AL75" s="244" t="str">
        <f t="shared" si="43"/>
        <v/>
      </c>
      <c r="AM75" s="144"/>
    </row>
    <row r="76" spans="1:39" s="245" customFormat="1" ht="16.899999999999999" customHeight="1" x14ac:dyDescent="0.25">
      <c r="A76" s="246"/>
      <c r="B76" s="478"/>
      <c r="C76" s="479"/>
      <c r="D76" s="480"/>
      <c r="E76" s="471"/>
      <c r="F76" s="240"/>
      <c r="G76" s="214"/>
      <c r="H76" s="239"/>
      <c r="I76" s="170"/>
      <c r="J76" s="280"/>
      <c r="K76" s="170"/>
      <c r="L76" s="281"/>
      <c r="M76" s="240"/>
      <c r="N76" s="214"/>
      <c r="O76" s="247"/>
      <c r="P76" s="214"/>
      <c r="Q76" s="247"/>
      <c r="R76" s="214"/>
      <c r="S76" s="170"/>
      <c r="T76" s="281"/>
      <c r="U76" s="248"/>
      <c r="V76" s="249"/>
      <c r="W76" s="250"/>
      <c r="X76" s="233"/>
      <c r="Y76" s="242">
        <f t="shared" si="34"/>
        <v>0</v>
      </c>
      <c r="Z76" s="242">
        <f>IF('1042Ed Abrechnung'!D80="",0,1)</f>
        <v>0</v>
      </c>
      <c r="AA76" s="45" t="e">
        <f t="shared" si="35"/>
        <v>#VALUE!</v>
      </c>
      <c r="AB76" s="45">
        <f t="shared" si="36"/>
        <v>0</v>
      </c>
      <c r="AC76" s="56" t="str">
        <f t="shared" si="37"/>
        <v/>
      </c>
      <c r="AD76" s="45" t="str">
        <f t="shared" si="32"/>
        <v/>
      </c>
      <c r="AE76" s="45" t="str">
        <f t="shared" si="33"/>
        <v/>
      </c>
      <c r="AF76" s="45" t="str">
        <f t="shared" si="38"/>
        <v/>
      </c>
      <c r="AG76" s="45" t="str">
        <f t="shared" si="39"/>
        <v/>
      </c>
      <c r="AH76" s="243" t="str">
        <f t="shared" si="40"/>
        <v/>
      </c>
      <c r="AI76" s="244" t="str">
        <f t="shared" si="41"/>
        <v/>
      </c>
      <c r="AJ76" s="243" t="str">
        <f t="shared" si="42"/>
        <v/>
      </c>
      <c r="AK76" s="243" t="str">
        <f>IF(AH76&lt;AI76,Übersetzungstexte!A$184,"")</f>
        <v/>
      </c>
      <c r="AL76" s="244" t="str">
        <f t="shared" si="43"/>
        <v/>
      </c>
      <c r="AM76" s="144"/>
    </row>
    <row r="77" spans="1:39" s="245" customFormat="1" ht="16.899999999999999" customHeight="1" x14ac:dyDescent="0.25">
      <c r="A77" s="246"/>
      <c r="B77" s="478"/>
      <c r="C77" s="479"/>
      <c r="D77" s="480"/>
      <c r="E77" s="471"/>
      <c r="F77" s="240"/>
      <c r="G77" s="214"/>
      <c r="H77" s="239"/>
      <c r="I77" s="170"/>
      <c r="J77" s="280"/>
      <c r="K77" s="170"/>
      <c r="L77" s="281"/>
      <c r="M77" s="240"/>
      <c r="N77" s="214"/>
      <c r="O77" s="247"/>
      <c r="P77" s="214"/>
      <c r="Q77" s="247"/>
      <c r="R77" s="214"/>
      <c r="S77" s="170"/>
      <c r="T77" s="281"/>
      <c r="U77" s="248"/>
      <c r="V77" s="249"/>
      <c r="W77" s="250"/>
      <c r="X77" s="233"/>
      <c r="Y77" s="242">
        <f t="shared" si="34"/>
        <v>0</v>
      </c>
      <c r="Z77" s="242">
        <f>IF('1042Ed Abrechnung'!D81="",0,1)</f>
        <v>0</v>
      </c>
      <c r="AA77" s="45" t="e">
        <f t="shared" si="35"/>
        <v>#VALUE!</v>
      </c>
      <c r="AB77" s="45">
        <f t="shared" si="36"/>
        <v>0</v>
      </c>
      <c r="AC77" s="56" t="str">
        <f t="shared" si="37"/>
        <v/>
      </c>
      <c r="AD77" s="45" t="str">
        <f t="shared" si="32"/>
        <v/>
      </c>
      <c r="AE77" s="45" t="str">
        <f t="shared" si="33"/>
        <v/>
      </c>
      <c r="AF77" s="45" t="str">
        <f t="shared" si="38"/>
        <v/>
      </c>
      <c r="AG77" s="45" t="str">
        <f t="shared" si="39"/>
        <v/>
      </c>
      <c r="AH77" s="243" t="str">
        <f t="shared" si="40"/>
        <v/>
      </c>
      <c r="AI77" s="244" t="str">
        <f t="shared" si="41"/>
        <v/>
      </c>
      <c r="AJ77" s="243" t="str">
        <f t="shared" si="42"/>
        <v/>
      </c>
      <c r="AK77" s="243" t="str">
        <f>IF(AH77&lt;AI77,Übersetzungstexte!A$184,"")</f>
        <v/>
      </c>
      <c r="AL77" s="244" t="str">
        <f t="shared" si="43"/>
        <v/>
      </c>
      <c r="AM77" s="144"/>
    </row>
    <row r="78" spans="1:39" s="245" customFormat="1" ht="16.899999999999999" customHeight="1" x14ac:dyDescent="0.25">
      <c r="A78" s="246"/>
      <c r="B78" s="478"/>
      <c r="C78" s="479"/>
      <c r="D78" s="480"/>
      <c r="E78" s="471"/>
      <c r="F78" s="240"/>
      <c r="G78" s="214"/>
      <c r="H78" s="239"/>
      <c r="I78" s="170"/>
      <c r="J78" s="280"/>
      <c r="K78" s="170"/>
      <c r="L78" s="281"/>
      <c r="M78" s="240"/>
      <c r="N78" s="214"/>
      <c r="O78" s="247"/>
      <c r="P78" s="214"/>
      <c r="Q78" s="247"/>
      <c r="R78" s="214"/>
      <c r="S78" s="170"/>
      <c r="T78" s="281"/>
      <c r="U78" s="248"/>
      <c r="V78" s="249"/>
      <c r="W78" s="250"/>
      <c r="X78" s="233"/>
      <c r="Y78" s="242">
        <f t="shared" si="34"/>
        <v>0</v>
      </c>
      <c r="Z78" s="242">
        <f>IF('1042Ed Abrechnung'!D82="",0,1)</f>
        <v>0</v>
      </c>
      <c r="AA78" s="45" t="e">
        <f t="shared" si="35"/>
        <v>#VALUE!</v>
      </c>
      <c r="AB78" s="45">
        <f t="shared" si="36"/>
        <v>0</v>
      </c>
      <c r="AC78" s="56" t="str">
        <f t="shared" si="37"/>
        <v/>
      </c>
      <c r="AD78" s="45" t="str">
        <f t="shared" si="32"/>
        <v/>
      </c>
      <c r="AE78" s="45" t="str">
        <f t="shared" si="33"/>
        <v/>
      </c>
      <c r="AF78" s="45" t="str">
        <f t="shared" si="38"/>
        <v/>
      </c>
      <c r="AG78" s="45" t="str">
        <f t="shared" si="39"/>
        <v/>
      </c>
      <c r="AH78" s="243" t="str">
        <f t="shared" si="40"/>
        <v/>
      </c>
      <c r="AI78" s="244" t="str">
        <f t="shared" si="41"/>
        <v/>
      </c>
      <c r="AJ78" s="243" t="str">
        <f t="shared" si="42"/>
        <v/>
      </c>
      <c r="AK78" s="243" t="str">
        <f>IF(AH78&lt;AI78,Übersetzungstexte!A$184,"")</f>
        <v/>
      </c>
      <c r="AL78" s="244" t="str">
        <f t="shared" si="43"/>
        <v/>
      </c>
      <c r="AM78" s="144"/>
    </row>
    <row r="79" spans="1:39" s="245" customFormat="1" ht="16.899999999999999" customHeight="1" x14ac:dyDescent="0.25">
      <c r="A79" s="246"/>
      <c r="B79" s="478"/>
      <c r="C79" s="479"/>
      <c r="D79" s="480"/>
      <c r="E79" s="471"/>
      <c r="F79" s="240"/>
      <c r="G79" s="214"/>
      <c r="H79" s="239"/>
      <c r="I79" s="170"/>
      <c r="J79" s="280"/>
      <c r="K79" s="170"/>
      <c r="L79" s="281"/>
      <c r="M79" s="240"/>
      <c r="N79" s="214"/>
      <c r="O79" s="247"/>
      <c r="P79" s="214"/>
      <c r="Q79" s="247"/>
      <c r="R79" s="214"/>
      <c r="S79" s="170"/>
      <c r="T79" s="281"/>
      <c r="U79" s="248"/>
      <c r="V79" s="249"/>
      <c r="W79" s="250"/>
      <c r="X79" s="233"/>
      <c r="Y79" s="242">
        <f t="shared" si="34"/>
        <v>0</v>
      </c>
      <c r="Z79" s="242">
        <f>IF('1042Ed Abrechnung'!D83="",0,1)</f>
        <v>0</v>
      </c>
      <c r="AA79" s="45" t="e">
        <f t="shared" si="35"/>
        <v>#VALUE!</v>
      </c>
      <c r="AB79" s="45">
        <f t="shared" si="36"/>
        <v>0</v>
      </c>
      <c r="AC79" s="56" t="str">
        <f t="shared" si="37"/>
        <v/>
      </c>
      <c r="AD79" s="45" t="str">
        <f t="shared" si="32"/>
        <v/>
      </c>
      <c r="AE79" s="45" t="str">
        <f t="shared" si="33"/>
        <v/>
      </c>
      <c r="AF79" s="45" t="str">
        <f t="shared" si="38"/>
        <v/>
      </c>
      <c r="AG79" s="45" t="str">
        <f t="shared" si="39"/>
        <v/>
      </c>
      <c r="AH79" s="243" t="str">
        <f t="shared" si="40"/>
        <v/>
      </c>
      <c r="AI79" s="244" t="str">
        <f t="shared" si="41"/>
        <v/>
      </c>
      <c r="AJ79" s="243" t="str">
        <f t="shared" si="42"/>
        <v/>
      </c>
      <c r="AK79" s="243" t="str">
        <f>IF(AH79&lt;AI79,Übersetzungstexte!A$184,"")</f>
        <v/>
      </c>
      <c r="AL79" s="244" t="str">
        <f t="shared" si="43"/>
        <v/>
      </c>
      <c r="AM79" s="144"/>
    </row>
    <row r="80" spans="1:39" s="245" customFormat="1" ht="16.899999999999999" customHeight="1" x14ac:dyDescent="0.25">
      <c r="A80" s="246"/>
      <c r="B80" s="478"/>
      <c r="C80" s="479"/>
      <c r="D80" s="480"/>
      <c r="E80" s="471"/>
      <c r="F80" s="240"/>
      <c r="G80" s="214"/>
      <c r="H80" s="239"/>
      <c r="I80" s="170"/>
      <c r="J80" s="280"/>
      <c r="K80" s="170"/>
      <c r="L80" s="281"/>
      <c r="M80" s="240"/>
      <c r="N80" s="214"/>
      <c r="O80" s="247"/>
      <c r="P80" s="214"/>
      <c r="Q80" s="247"/>
      <c r="R80" s="214"/>
      <c r="S80" s="170"/>
      <c r="T80" s="281"/>
      <c r="U80" s="248"/>
      <c r="V80" s="249"/>
      <c r="W80" s="250"/>
      <c r="X80" s="233"/>
      <c r="Y80" s="242">
        <f t="shared" si="34"/>
        <v>0</v>
      </c>
      <c r="Z80" s="242">
        <f>IF('1042Ed Abrechnung'!D84="",0,1)</f>
        <v>0</v>
      </c>
      <c r="AA80" s="45" t="e">
        <f t="shared" si="35"/>
        <v>#VALUE!</v>
      </c>
      <c r="AB80" s="45">
        <f t="shared" si="36"/>
        <v>0</v>
      </c>
      <c r="AC80" s="56" t="str">
        <f t="shared" si="37"/>
        <v/>
      </c>
      <c r="AD80" s="45" t="str">
        <f t="shared" si="32"/>
        <v/>
      </c>
      <c r="AE80" s="45" t="str">
        <f t="shared" si="33"/>
        <v/>
      </c>
      <c r="AF80" s="45" t="str">
        <f t="shared" si="38"/>
        <v/>
      </c>
      <c r="AG80" s="45" t="str">
        <f t="shared" si="39"/>
        <v/>
      </c>
      <c r="AH80" s="243" t="str">
        <f t="shared" si="40"/>
        <v/>
      </c>
      <c r="AI80" s="244" t="str">
        <f t="shared" si="41"/>
        <v/>
      </c>
      <c r="AJ80" s="243" t="str">
        <f t="shared" si="42"/>
        <v/>
      </c>
      <c r="AK80" s="243" t="str">
        <f>IF(AH80&lt;AI80,Übersetzungstexte!A$184,"")</f>
        <v/>
      </c>
      <c r="AL80" s="244" t="str">
        <f t="shared" si="43"/>
        <v/>
      </c>
      <c r="AM80" s="144"/>
    </row>
    <row r="81" spans="1:39" s="245" customFormat="1" ht="16.899999999999999" customHeight="1" x14ac:dyDescent="0.25">
      <c r="A81" s="246"/>
      <c r="B81" s="478"/>
      <c r="C81" s="479"/>
      <c r="D81" s="480"/>
      <c r="E81" s="471"/>
      <c r="F81" s="240"/>
      <c r="G81" s="214"/>
      <c r="H81" s="239"/>
      <c r="I81" s="170"/>
      <c r="J81" s="280"/>
      <c r="K81" s="170"/>
      <c r="L81" s="281"/>
      <c r="M81" s="240"/>
      <c r="N81" s="214"/>
      <c r="O81" s="247"/>
      <c r="P81" s="214"/>
      <c r="Q81" s="247"/>
      <c r="R81" s="214"/>
      <c r="S81" s="170"/>
      <c r="T81" s="281"/>
      <c r="U81" s="248"/>
      <c r="V81" s="249"/>
      <c r="W81" s="250"/>
      <c r="X81" s="233"/>
      <c r="Y81" s="242">
        <f t="shared" si="34"/>
        <v>0</v>
      </c>
      <c r="Z81" s="242">
        <f>IF('1042Ed Abrechnung'!D85="",0,1)</f>
        <v>0</v>
      </c>
      <c r="AA81" s="45" t="e">
        <f t="shared" si="35"/>
        <v>#VALUE!</v>
      </c>
      <c r="AB81" s="45">
        <f t="shared" si="36"/>
        <v>0</v>
      </c>
      <c r="AC81" s="56" t="str">
        <f t="shared" si="37"/>
        <v/>
      </c>
      <c r="AD81" s="45" t="str">
        <f t="shared" si="32"/>
        <v/>
      </c>
      <c r="AE81" s="45" t="str">
        <f t="shared" si="33"/>
        <v/>
      </c>
      <c r="AF81" s="45" t="str">
        <f t="shared" si="38"/>
        <v/>
      </c>
      <c r="AG81" s="45" t="str">
        <f t="shared" si="39"/>
        <v/>
      </c>
      <c r="AH81" s="243" t="str">
        <f t="shared" si="40"/>
        <v/>
      </c>
      <c r="AI81" s="244" t="str">
        <f t="shared" si="41"/>
        <v/>
      </c>
      <c r="AJ81" s="243" t="str">
        <f t="shared" si="42"/>
        <v/>
      </c>
      <c r="AK81" s="243" t="str">
        <f>IF(AH81&lt;AI81,Übersetzungstexte!A$184,"")</f>
        <v/>
      </c>
      <c r="AL81" s="244" t="str">
        <f t="shared" si="43"/>
        <v/>
      </c>
      <c r="AM81" s="144"/>
    </row>
    <row r="82" spans="1:39" s="245" customFormat="1" ht="16.899999999999999" customHeight="1" x14ac:dyDescent="0.25">
      <c r="A82" s="246"/>
      <c r="B82" s="478"/>
      <c r="C82" s="479"/>
      <c r="D82" s="480"/>
      <c r="E82" s="471"/>
      <c r="F82" s="240"/>
      <c r="G82" s="214"/>
      <c r="H82" s="239"/>
      <c r="I82" s="170"/>
      <c r="J82" s="280"/>
      <c r="K82" s="170"/>
      <c r="L82" s="281"/>
      <c r="M82" s="240"/>
      <c r="N82" s="214"/>
      <c r="O82" s="247"/>
      <c r="P82" s="214"/>
      <c r="Q82" s="247"/>
      <c r="R82" s="214"/>
      <c r="S82" s="170"/>
      <c r="T82" s="281"/>
      <c r="U82" s="248"/>
      <c r="V82" s="249"/>
      <c r="W82" s="250"/>
      <c r="X82" s="233"/>
      <c r="Y82" s="242">
        <f t="shared" si="34"/>
        <v>0</v>
      </c>
      <c r="Z82" s="242">
        <f>IF('1042Ed Abrechnung'!D86="",0,1)</f>
        <v>0</v>
      </c>
      <c r="AA82" s="45" t="e">
        <f t="shared" si="35"/>
        <v>#VALUE!</v>
      </c>
      <c r="AB82" s="45">
        <f t="shared" si="36"/>
        <v>0</v>
      </c>
      <c r="AC82" s="56" t="str">
        <f t="shared" si="37"/>
        <v/>
      </c>
      <c r="AD82" s="45" t="str">
        <f t="shared" si="32"/>
        <v/>
      </c>
      <c r="AE82" s="45" t="str">
        <f t="shared" si="33"/>
        <v/>
      </c>
      <c r="AF82" s="45" t="str">
        <f t="shared" si="38"/>
        <v/>
      </c>
      <c r="AG82" s="45" t="str">
        <f t="shared" si="39"/>
        <v/>
      </c>
      <c r="AH82" s="243" t="str">
        <f t="shared" si="40"/>
        <v/>
      </c>
      <c r="AI82" s="244" t="str">
        <f t="shared" si="41"/>
        <v/>
      </c>
      <c r="AJ82" s="243" t="str">
        <f t="shared" si="42"/>
        <v/>
      </c>
      <c r="AK82" s="243" t="str">
        <f>IF(AH82&lt;AI82,Übersetzungstexte!A$184,"")</f>
        <v/>
      </c>
      <c r="AL82" s="244" t="str">
        <f t="shared" si="43"/>
        <v/>
      </c>
      <c r="AM82" s="144"/>
    </row>
    <row r="83" spans="1:39" s="245" customFormat="1" ht="16.899999999999999" customHeight="1" x14ac:dyDescent="0.25">
      <c r="A83" s="246"/>
      <c r="B83" s="478"/>
      <c r="C83" s="479"/>
      <c r="D83" s="480"/>
      <c r="E83" s="471"/>
      <c r="F83" s="240"/>
      <c r="G83" s="214"/>
      <c r="H83" s="239"/>
      <c r="I83" s="170"/>
      <c r="J83" s="280"/>
      <c r="K83" s="170"/>
      <c r="L83" s="281"/>
      <c r="M83" s="240"/>
      <c r="N83" s="214"/>
      <c r="O83" s="247"/>
      <c r="P83" s="214"/>
      <c r="Q83" s="247"/>
      <c r="R83" s="214"/>
      <c r="S83" s="170"/>
      <c r="T83" s="281"/>
      <c r="U83" s="248"/>
      <c r="V83" s="249"/>
      <c r="W83" s="250"/>
      <c r="X83" s="233"/>
      <c r="Y83" s="242">
        <f t="shared" si="34"/>
        <v>0</v>
      </c>
      <c r="Z83" s="242">
        <f>IF('1042Ed Abrechnung'!D87="",0,1)</f>
        <v>0</v>
      </c>
      <c r="AA83" s="45" t="e">
        <f t="shared" si="35"/>
        <v>#VALUE!</v>
      </c>
      <c r="AB83" s="45">
        <f t="shared" si="36"/>
        <v>0</v>
      </c>
      <c r="AC83" s="56" t="str">
        <f t="shared" si="37"/>
        <v/>
      </c>
      <c r="AD83" s="45" t="str">
        <f t="shared" si="32"/>
        <v/>
      </c>
      <c r="AE83" s="45" t="str">
        <f t="shared" si="33"/>
        <v/>
      </c>
      <c r="AF83" s="45" t="str">
        <f t="shared" si="38"/>
        <v/>
      </c>
      <c r="AG83" s="45" t="str">
        <f t="shared" si="39"/>
        <v/>
      </c>
      <c r="AH83" s="243" t="str">
        <f t="shared" si="40"/>
        <v/>
      </c>
      <c r="AI83" s="244" t="str">
        <f t="shared" si="41"/>
        <v/>
      </c>
      <c r="AJ83" s="243" t="str">
        <f t="shared" si="42"/>
        <v/>
      </c>
      <c r="AK83" s="243" t="str">
        <f>IF(AH83&lt;AI83,Übersetzungstexte!A$184,"")</f>
        <v/>
      </c>
      <c r="AL83" s="244" t="str">
        <f t="shared" si="43"/>
        <v/>
      </c>
      <c r="AM83" s="144"/>
    </row>
    <row r="84" spans="1:39" s="245" customFormat="1" ht="16.899999999999999" customHeight="1" x14ac:dyDescent="0.25">
      <c r="A84" s="246"/>
      <c r="B84" s="478"/>
      <c r="C84" s="479"/>
      <c r="D84" s="480"/>
      <c r="E84" s="471"/>
      <c r="F84" s="240"/>
      <c r="G84" s="214"/>
      <c r="H84" s="239"/>
      <c r="I84" s="170"/>
      <c r="J84" s="280"/>
      <c r="K84" s="170"/>
      <c r="L84" s="281"/>
      <c r="M84" s="240"/>
      <c r="N84" s="214"/>
      <c r="O84" s="247"/>
      <c r="P84" s="214"/>
      <c r="Q84" s="247"/>
      <c r="R84" s="214"/>
      <c r="S84" s="170"/>
      <c r="T84" s="281"/>
      <c r="U84" s="248"/>
      <c r="V84" s="249"/>
      <c r="W84" s="250"/>
      <c r="X84" s="233"/>
      <c r="Y84" s="242">
        <f t="shared" si="34"/>
        <v>0</v>
      </c>
      <c r="Z84" s="242">
        <f>IF('1042Ed Abrechnung'!D88="",0,1)</f>
        <v>0</v>
      </c>
      <c r="AA84" s="45" t="e">
        <f t="shared" si="35"/>
        <v>#VALUE!</v>
      </c>
      <c r="AB84" s="45">
        <f t="shared" si="36"/>
        <v>0</v>
      </c>
      <c r="AC84" s="56" t="str">
        <f t="shared" si="37"/>
        <v/>
      </c>
      <c r="AD84" s="45" t="str">
        <f t="shared" si="32"/>
        <v/>
      </c>
      <c r="AE84" s="45" t="str">
        <f t="shared" si="33"/>
        <v/>
      </c>
      <c r="AF84" s="45" t="str">
        <f t="shared" si="38"/>
        <v/>
      </c>
      <c r="AG84" s="45" t="str">
        <f t="shared" si="39"/>
        <v/>
      </c>
      <c r="AH84" s="243" t="str">
        <f t="shared" si="40"/>
        <v/>
      </c>
      <c r="AI84" s="244" t="str">
        <f t="shared" si="41"/>
        <v/>
      </c>
      <c r="AJ84" s="243" t="str">
        <f t="shared" si="42"/>
        <v/>
      </c>
      <c r="AK84" s="243" t="str">
        <f>IF(AH84&lt;AI84,Übersetzungstexte!A$184,"")</f>
        <v/>
      </c>
      <c r="AL84" s="244" t="str">
        <f t="shared" si="43"/>
        <v/>
      </c>
      <c r="AM84" s="144"/>
    </row>
    <row r="85" spans="1:39" s="245" customFormat="1" ht="16.899999999999999" customHeight="1" x14ac:dyDescent="0.25">
      <c r="A85" s="246"/>
      <c r="B85" s="478"/>
      <c r="C85" s="479"/>
      <c r="D85" s="480"/>
      <c r="E85" s="471"/>
      <c r="F85" s="240"/>
      <c r="G85" s="214"/>
      <c r="H85" s="239"/>
      <c r="I85" s="170"/>
      <c r="J85" s="280"/>
      <c r="K85" s="170"/>
      <c r="L85" s="281"/>
      <c r="M85" s="240"/>
      <c r="N85" s="214"/>
      <c r="O85" s="247"/>
      <c r="P85" s="214"/>
      <c r="Q85" s="247"/>
      <c r="R85" s="214"/>
      <c r="S85" s="170"/>
      <c r="T85" s="281"/>
      <c r="U85" s="248"/>
      <c r="V85" s="249"/>
      <c r="W85" s="250"/>
      <c r="X85" s="233"/>
      <c r="Y85" s="242">
        <f t="shared" si="34"/>
        <v>0</v>
      </c>
      <c r="Z85" s="242">
        <f>IF('1042Ed Abrechnung'!D89="",0,1)</f>
        <v>0</v>
      </c>
      <c r="AA85" s="45" t="e">
        <f t="shared" si="35"/>
        <v>#VALUE!</v>
      </c>
      <c r="AB85" s="45">
        <f t="shared" si="36"/>
        <v>0</v>
      </c>
      <c r="AC85" s="56" t="str">
        <f t="shared" si="37"/>
        <v/>
      </c>
      <c r="AD85" s="45" t="str">
        <f t="shared" si="32"/>
        <v/>
      </c>
      <c r="AE85" s="45" t="str">
        <f t="shared" si="33"/>
        <v/>
      </c>
      <c r="AF85" s="45" t="str">
        <f t="shared" si="38"/>
        <v/>
      </c>
      <c r="AG85" s="45" t="str">
        <f t="shared" si="39"/>
        <v/>
      </c>
      <c r="AH85" s="243" t="str">
        <f t="shared" si="40"/>
        <v/>
      </c>
      <c r="AI85" s="244" t="str">
        <f t="shared" si="41"/>
        <v/>
      </c>
      <c r="AJ85" s="243" t="str">
        <f t="shared" si="42"/>
        <v/>
      </c>
      <c r="AK85" s="243" t="str">
        <f>IF(AH85&lt;AI85,Übersetzungstexte!A$184,"")</f>
        <v/>
      </c>
      <c r="AL85" s="244" t="str">
        <f t="shared" si="43"/>
        <v/>
      </c>
      <c r="AM85" s="144"/>
    </row>
    <row r="86" spans="1:39" s="245" customFormat="1" ht="16.899999999999999" customHeight="1" x14ac:dyDescent="0.25">
      <c r="A86" s="246"/>
      <c r="B86" s="478"/>
      <c r="C86" s="479"/>
      <c r="D86" s="480"/>
      <c r="E86" s="471"/>
      <c r="F86" s="240"/>
      <c r="G86" s="214"/>
      <c r="H86" s="239"/>
      <c r="I86" s="170"/>
      <c r="J86" s="280"/>
      <c r="K86" s="170"/>
      <c r="L86" s="281"/>
      <c r="M86" s="240"/>
      <c r="N86" s="214"/>
      <c r="O86" s="247"/>
      <c r="P86" s="214"/>
      <c r="Q86" s="247"/>
      <c r="R86" s="214"/>
      <c r="S86" s="170"/>
      <c r="T86" s="281"/>
      <c r="U86" s="248"/>
      <c r="V86" s="249"/>
      <c r="W86" s="250"/>
      <c r="X86" s="233"/>
      <c r="Y86" s="242">
        <f t="shared" si="34"/>
        <v>0</v>
      </c>
      <c r="Z86" s="242">
        <f>IF('1042Ed Abrechnung'!D90="",0,1)</f>
        <v>0</v>
      </c>
      <c r="AA86" s="45" t="e">
        <f t="shared" si="35"/>
        <v>#VALUE!</v>
      </c>
      <c r="AB86" s="45">
        <f t="shared" si="36"/>
        <v>0</v>
      </c>
      <c r="AC86" s="56" t="str">
        <f t="shared" si="37"/>
        <v/>
      </c>
      <c r="AD86" s="45" t="str">
        <f t="shared" si="32"/>
        <v/>
      </c>
      <c r="AE86" s="45" t="str">
        <f t="shared" si="33"/>
        <v/>
      </c>
      <c r="AF86" s="45" t="str">
        <f t="shared" si="38"/>
        <v/>
      </c>
      <c r="AG86" s="45" t="str">
        <f t="shared" si="39"/>
        <v/>
      </c>
      <c r="AH86" s="243" t="str">
        <f t="shared" si="40"/>
        <v/>
      </c>
      <c r="AI86" s="244" t="str">
        <f t="shared" si="41"/>
        <v/>
      </c>
      <c r="AJ86" s="243" t="str">
        <f t="shared" si="42"/>
        <v/>
      </c>
      <c r="AK86" s="243" t="str">
        <f>IF(AH86&lt;AI86,Übersetzungstexte!A$184,"")</f>
        <v/>
      </c>
      <c r="AL86" s="244" t="str">
        <f t="shared" si="43"/>
        <v/>
      </c>
      <c r="AM86" s="144"/>
    </row>
    <row r="87" spans="1:39" s="245" customFormat="1" ht="16.899999999999999" customHeight="1" x14ac:dyDescent="0.25">
      <c r="A87" s="246"/>
      <c r="B87" s="478"/>
      <c r="C87" s="479"/>
      <c r="D87" s="480"/>
      <c r="E87" s="471"/>
      <c r="F87" s="240"/>
      <c r="G87" s="214"/>
      <c r="H87" s="239"/>
      <c r="I87" s="170"/>
      <c r="J87" s="280"/>
      <c r="K87" s="170"/>
      <c r="L87" s="281"/>
      <c r="M87" s="240"/>
      <c r="N87" s="214"/>
      <c r="O87" s="247"/>
      <c r="P87" s="214"/>
      <c r="Q87" s="247"/>
      <c r="R87" s="214"/>
      <c r="S87" s="170"/>
      <c r="T87" s="281"/>
      <c r="U87" s="248"/>
      <c r="V87" s="249"/>
      <c r="W87" s="250"/>
      <c r="X87" s="233"/>
      <c r="Y87" s="242">
        <f t="shared" si="34"/>
        <v>0</v>
      </c>
      <c r="Z87" s="242">
        <f>IF('1042Ed Abrechnung'!D91="",0,1)</f>
        <v>0</v>
      </c>
      <c r="AA87" s="45" t="e">
        <f t="shared" si="35"/>
        <v>#VALUE!</v>
      </c>
      <c r="AB87" s="45">
        <f t="shared" si="36"/>
        <v>0</v>
      </c>
      <c r="AC87" s="56" t="str">
        <f t="shared" si="37"/>
        <v/>
      </c>
      <c r="AD87" s="45" t="str">
        <f t="shared" si="32"/>
        <v/>
      </c>
      <c r="AE87" s="45" t="str">
        <f t="shared" si="33"/>
        <v/>
      </c>
      <c r="AF87" s="45" t="str">
        <f t="shared" si="38"/>
        <v/>
      </c>
      <c r="AG87" s="45" t="str">
        <f t="shared" si="39"/>
        <v/>
      </c>
      <c r="AH87" s="243" t="str">
        <f t="shared" si="40"/>
        <v/>
      </c>
      <c r="AI87" s="244" t="str">
        <f t="shared" si="41"/>
        <v/>
      </c>
      <c r="AJ87" s="243" t="str">
        <f t="shared" si="42"/>
        <v/>
      </c>
      <c r="AK87" s="243" t="str">
        <f>IF(AH87&lt;AI87,Übersetzungstexte!A$184,"")</f>
        <v/>
      </c>
      <c r="AL87" s="244" t="str">
        <f t="shared" si="43"/>
        <v/>
      </c>
      <c r="AM87" s="144"/>
    </row>
    <row r="88" spans="1:39" s="245" customFormat="1" ht="16.899999999999999" customHeight="1" x14ac:dyDescent="0.25">
      <c r="A88" s="246"/>
      <c r="B88" s="478"/>
      <c r="C88" s="479"/>
      <c r="D88" s="480"/>
      <c r="E88" s="471"/>
      <c r="F88" s="240"/>
      <c r="G88" s="214"/>
      <c r="H88" s="239"/>
      <c r="I88" s="170"/>
      <c r="J88" s="280"/>
      <c r="K88" s="170"/>
      <c r="L88" s="281"/>
      <c r="M88" s="240"/>
      <c r="N88" s="214"/>
      <c r="O88" s="247"/>
      <c r="P88" s="214"/>
      <c r="Q88" s="247"/>
      <c r="R88" s="214"/>
      <c r="S88" s="170"/>
      <c r="T88" s="281"/>
      <c r="U88" s="248"/>
      <c r="V88" s="249"/>
      <c r="W88" s="250"/>
      <c r="X88" s="233"/>
      <c r="Y88" s="242">
        <f t="shared" si="34"/>
        <v>0</v>
      </c>
      <c r="Z88" s="242">
        <f>IF('1042Ed Abrechnung'!D92="",0,1)</f>
        <v>0</v>
      </c>
      <c r="AA88" s="45" t="e">
        <f t="shared" si="35"/>
        <v>#VALUE!</v>
      </c>
      <c r="AB88" s="45">
        <f t="shared" si="36"/>
        <v>0</v>
      </c>
      <c r="AC88" s="56" t="str">
        <f t="shared" si="37"/>
        <v/>
      </c>
      <c r="AD88" s="45" t="str">
        <f t="shared" si="32"/>
        <v/>
      </c>
      <c r="AE88" s="45" t="str">
        <f t="shared" si="33"/>
        <v/>
      </c>
      <c r="AF88" s="45" t="str">
        <f t="shared" si="38"/>
        <v/>
      </c>
      <c r="AG88" s="45" t="str">
        <f t="shared" si="39"/>
        <v/>
      </c>
      <c r="AH88" s="243" t="str">
        <f t="shared" si="40"/>
        <v/>
      </c>
      <c r="AI88" s="244" t="str">
        <f t="shared" si="41"/>
        <v/>
      </c>
      <c r="AJ88" s="243" t="str">
        <f t="shared" si="42"/>
        <v/>
      </c>
      <c r="AK88" s="243" t="str">
        <f>IF(AH88&lt;AI88,Übersetzungstexte!A$184,"")</f>
        <v/>
      </c>
      <c r="AL88" s="244" t="str">
        <f t="shared" si="43"/>
        <v/>
      </c>
      <c r="AM88" s="144"/>
    </row>
    <row r="89" spans="1:39" s="245" customFormat="1" ht="16.899999999999999" customHeight="1" x14ac:dyDescent="0.25">
      <c r="A89" s="246"/>
      <c r="B89" s="478"/>
      <c r="C89" s="479"/>
      <c r="D89" s="480"/>
      <c r="E89" s="471"/>
      <c r="F89" s="240"/>
      <c r="G89" s="214"/>
      <c r="H89" s="239"/>
      <c r="I89" s="170"/>
      <c r="J89" s="280"/>
      <c r="K89" s="170"/>
      <c r="L89" s="281"/>
      <c r="M89" s="240"/>
      <c r="N89" s="214"/>
      <c r="O89" s="247"/>
      <c r="P89" s="214"/>
      <c r="Q89" s="247"/>
      <c r="R89" s="214"/>
      <c r="S89" s="170"/>
      <c r="T89" s="281"/>
      <c r="U89" s="248"/>
      <c r="V89" s="249"/>
      <c r="W89" s="250"/>
      <c r="X89" s="233"/>
      <c r="Y89" s="242">
        <f t="shared" si="34"/>
        <v>0</v>
      </c>
      <c r="Z89" s="242">
        <f>IF('1042Ed Abrechnung'!D93="",0,1)</f>
        <v>0</v>
      </c>
      <c r="AA89" s="45" t="e">
        <f t="shared" si="35"/>
        <v>#VALUE!</v>
      </c>
      <c r="AB89" s="45">
        <f t="shared" si="36"/>
        <v>0</v>
      </c>
      <c r="AC89" s="56" t="str">
        <f t="shared" si="37"/>
        <v/>
      </c>
      <c r="AD89" s="45" t="str">
        <f t="shared" si="32"/>
        <v/>
      </c>
      <c r="AE89" s="45" t="str">
        <f t="shared" si="33"/>
        <v/>
      </c>
      <c r="AF89" s="45" t="str">
        <f t="shared" si="38"/>
        <v/>
      </c>
      <c r="AG89" s="45" t="str">
        <f t="shared" si="39"/>
        <v/>
      </c>
      <c r="AH89" s="243" t="str">
        <f t="shared" si="40"/>
        <v/>
      </c>
      <c r="AI89" s="244" t="str">
        <f t="shared" si="41"/>
        <v/>
      </c>
      <c r="AJ89" s="243" t="str">
        <f t="shared" si="42"/>
        <v/>
      </c>
      <c r="AK89" s="243" t="str">
        <f>IF(AH89&lt;AI89,Übersetzungstexte!A$184,"")</f>
        <v/>
      </c>
      <c r="AL89" s="244" t="str">
        <f t="shared" si="43"/>
        <v/>
      </c>
      <c r="AM89" s="144"/>
    </row>
    <row r="90" spans="1:39" s="245" customFormat="1" ht="16.899999999999999" customHeight="1" x14ac:dyDescent="0.25">
      <c r="A90" s="246"/>
      <c r="B90" s="478"/>
      <c r="C90" s="479"/>
      <c r="D90" s="480"/>
      <c r="E90" s="471"/>
      <c r="F90" s="240"/>
      <c r="G90" s="214"/>
      <c r="H90" s="239"/>
      <c r="I90" s="170"/>
      <c r="J90" s="280"/>
      <c r="K90" s="170"/>
      <c r="L90" s="281"/>
      <c r="M90" s="240"/>
      <c r="N90" s="214"/>
      <c r="O90" s="247"/>
      <c r="P90" s="214"/>
      <c r="Q90" s="247"/>
      <c r="R90" s="214"/>
      <c r="S90" s="170"/>
      <c r="T90" s="281"/>
      <c r="U90" s="248"/>
      <c r="V90" s="249"/>
      <c r="W90" s="250"/>
      <c r="X90" s="233"/>
      <c r="Y90" s="242">
        <f t="shared" si="34"/>
        <v>0</v>
      </c>
      <c r="Z90" s="242">
        <f>IF('1042Ed Abrechnung'!D94="",0,1)</f>
        <v>0</v>
      </c>
      <c r="AA90" s="45" t="e">
        <f t="shared" si="35"/>
        <v>#VALUE!</v>
      </c>
      <c r="AB90" s="45">
        <f t="shared" si="36"/>
        <v>0</v>
      </c>
      <c r="AC90" s="56" t="str">
        <f t="shared" si="37"/>
        <v/>
      </c>
      <c r="AD90" s="45" t="str">
        <f t="shared" si="32"/>
        <v/>
      </c>
      <c r="AE90" s="45" t="str">
        <f t="shared" si="33"/>
        <v/>
      </c>
      <c r="AF90" s="45" t="str">
        <f t="shared" si="38"/>
        <v/>
      </c>
      <c r="AG90" s="45" t="str">
        <f t="shared" si="39"/>
        <v/>
      </c>
      <c r="AH90" s="243" t="str">
        <f t="shared" si="40"/>
        <v/>
      </c>
      <c r="AI90" s="244" t="str">
        <f t="shared" si="41"/>
        <v/>
      </c>
      <c r="AJ90" s="243" t="str">
        <f t="shared" si="42"/>
        <v/>
      </c>
      <c r="AK90" s="243" t="str">
        <f>IF(AH90&lt;AI90,Übersetzungstexte!A$184,"")</f>
        <v/>
      </c>
      <c r="AL90" s="244" t="str">
        <f t="shared" si="43"/>
        <v/>
      </c>
      <c r="AM90" s="144"/>
    </row>
    <row r="91" spans="1:39" s="245" customFormat="1" ht="16.899999999999999" customHeight="1" x14ac:dyDescent="0.25">
      <c r="A91" s="246"/>
      <c r="B91" s="478"/>
      <c r="C91" s="479"/>
      <c r="D91" s="480"/>
      <c r="E91" s="471"/>
      <c r="F91" s="240"/>
      <c r="G91" s="214"/>
      <c r="H91" s="239"/>
      <c r="I91" s="170"/>
      <c r="J91" s="280"/>
      <c r="K91" s="170"/>
      <c r="L91" s="281"/>
      <c r="M91" s="240"/>
      <c r="N91" s="214"/>
      <c r="O91" s="247"/>
      <c r="P91" s="214"/>
      <c r="Q91" s="247"/>
      <c r="R91" s="214"/>
      <c r="S91" s="170"/>
      <c r="T91" s="281"/>
      <c r="U91" s="248"/>
      <c r="V91" s="249"/>
      <c r="W91" s="250"/>
      <c r="X91" s="233"/>
      <c r="Y91" s="242">
        <f t="shared" si="34"/>
        <v>0</v>
      </c>
      <c r="Z91" s="242">
        <f>IF('1042Ed Abrechnung'!D95="",0,1)</f>
        <v>0</v>
      </c>
      <c r="AA91" s="45" t="e">
        <f t="shared" si="35"/>
        <v>#VALUE!</v>
      </c>
      <c r="AB91" s="45">
        <f t="shared" si="36"/>
        <v>0</v>
      </c>
      <c r="AC91" s="56" t="str">
        <f t="shared" si="37"/>
        <v/>
      </c>
      <c r="AD91" s="45" t="str">
        <f t="shared" si="32"/>
        <v/>
      </c>
      <c r="AE91" s="45" t="str">
        <f t="shared" si="33"/>
        <v/>
      </c>
      <c r="AF91" s="45" t="str">
        <f t="shared" si="38"/>
        <v/>
      </c>
      <c r="AG91" s="45" t="str">
        <f t="shared" si="39"/>
        <v/>
      </c>
      <c r="AH91" s="243" t="str">
        <f t="shared" si="40"/>
        <v/>
      </c>
      <c r="AI91" s="244" t="str">
        <f t="shared" si="41"/>
        <v/>
      </c>
      <c r="AJ91" s="243" t="str">
        <f t="shared" si="42"/>
        <v/>
      </c>
      <c r="AK91" s="243" t="str">
        <f>IF(AH91&lt;AI91,Übersetzungstexte!A$184,"")</f>
        <v/>
      </c>
      <c r="AL91" s="244" t="str">
        <f t="shared" si="43"/>
        <v/>
      </c>
      <c r="AM91" s="144"/>
    </row>
    <row r="92" spans="1:39" s="245" customFormat="1" ht="16.899999999999999" customHeight="1" x14ac:dyDescent="0.25">
      <c r="A92" s="246"/>
      <c r="B92" s="478"/>
      <c r="C92" s="479"/>
      <c r="D92" s="480"/>
      <c r="E92" s="471"/>
      <c r="F92" s="240"/>
      <c r="G92" s="214"/>
      <c r="H92" s="239"/>
      <c r="I92" s="170"/>
      <c r="J92" s="280"/>
      <c r="K92" s="170"/>
      <c r="L92" s="281"/>
      <c r="M92" s="240"/>
      <c r="N92" s="214"/>
      <c r="O92" s="247"/>
      <c r="P92" s="214"/>
      <c r="Q92" s="247"/>
      <c r="R92" s="214"/>
      <c r="S92" s="170"/>
      <c r="T92" s="281"/>
      <c r="U92" s="248"/>
      <c r="V92" s="249"/>
      <c r="W92" s="250"/>
      <c r="X92" s="233"/>
      <c r="Y92" s="242">
        <f t="shared" si="34"/>
        <v>0</v>
      </c>
      <c r="Z92" s="242">
        <f>IF('1042Ed Abrechnung'!D96="",0,1)</f>
        <v>0</v>
      </c>
      <c r="AA92" s="45" t="e">
        <f t="shared" si="35"/>
        <v>#VALUE!</v>
      </c>
      <c r="AB92" s="45">
        <f t="shared" si="36"/>
        <v>0</v>
      </c>
      <c r="AC92" s="56" t="str">
        <f t="shared" si="37"/>
        <v/>
      </c>
      <c r="AD92" s="45" t="str">
        <f t="shared" si="32"/>
        <v/>
      </c>
      <c r="AE92" s="45" t="str">
        <f t="shared" si="33"/>
        <v/>
      </c>
      <c r="AF92" s="45" t="str">
        <f t="shared" si="38"/>
        <v/>
      </c>
      <c r="AG92" s="45" t="str">
        <f t="shared" si="39"/>
        <v/>
      </c>
      <c r="AH92" s="243" t="str">
        <f t="shared" si="40"/>
        <v/>
      </c>
      <c r="AI92" s="244" t="str">
        <f t="shared" si="41"/>
        <v/>
      </c>
      <c r="AJ92" s="243" t="str">
        <f t="shared" si="42"/>
        <v/>
      </c>
      <c r="AK92" s="243" t="str">
        <f>IF(AH92&lt;AI92,Übersetzungstexte!A$184,"")</f>
        <v/>
      </c>
      <c r="AL92" s="244" t="str">
        <f t="shared" si="43"/>
        <v/>
      </c>
      <c r="AM92" s="144"/>
    </row>
    <row r="93" spans="1:39" s="245" customFormat="1" ht="16.899999999999999" customHeight="1" x14ac:dyDescent="0.25">
      <c r="A93" s="246"/>
      <c r="B93" s="478"/>
      <c r="C93" s="479"/>
      <c r="D93" s="480"/>
      <c r="E93" s="471"/>
      <c r="F93" s="240"/>
      <c r="G93" s="214"/>
      <c r="H93" s="239"/>
      <c r="I93" s="170"/>
      <c r="J93" s="280"/>
      <c r="K93" s="170"/>
      <c r="L93" s="281"/>
      <c r="M93" s="240"/>
      <c r="N93" s="214"/>
      <c r="O93" s="247"/>
      <c r="P93" s="214"/>
      <c r="Q93" s="247"/>
      <c r="R93" s="214"/>
      <c r="S93" s="170"/>
      <c r="T93" s="281"/>
      <c r="U93" s="248"/>
      <c r="V93" s="249"/>
      <c r="W93" s="250"/>
      <c r="X93" s="233"/>
      <c r="Y93" s="242">
        <f t="shared" si="34"/>
        <v>0</v>
      </c>
      <c r="Z93" s="242">
        <f>IF('1042Ed Abrechnung'!D97="",0,1)</f>
        <v>0</v>
      </c>
      <c r="AA93" s="45" t="e">
        <f t="shared" si="35"/>
        <v>#VALUE!</v>
      </c>
      <c r="AB93" s="45">
        <f t="shared" si="36"/>
        <v>0</v>
      </c>
      <c r="AC93" s="56" t="str">
        <f t="shared" si="37"/>
        <v/>
      </c>
      <c r="AD93" s="45" t="str">
        <f t="shared" si="32"/>
        <v/>
      </c>
      <c r="AE93" s="45" t="str">
        <f t="shared" si="33"/>
        <v/>
      </c>
      <c r="AF93" s="45" t="str">
        <f t="shared" si="38"/>
        <v/>
      </c>
      <c r="AG93" s="45" t="str">
        <f t="shared" si="39"/>
        <v/>
      </c>
      <c r="AH93" s="243" t="str">
        <f t="shared" si="40"/>
        <v/>
      </c>
      <c r="AI93" s="244" t="str">
        <f t="shared" si="41"/>
        <v/>
      </c>
      <c r="AJ93" s="243" t="str">
        <f t="shared" si="42"/>
        <v/>
      </c>
      <c r="AK93" s="243" t="str">
        <f>IF(AH93&lt;AI93,Übersetzungstexte!A$184,"")</f>
        <v/>
      </c>
      <c r="AL93" s="244" t="str">
        <f t="shared" si="43"/>
        <v/>
      </c>
      <c r="AM93" s="144"/>
    </row>
    <row r="94" spans="1:39" s="245" customFormat="1" ht="16.899999999999999" customHeight="1" x14ac:dyDescent="0.25">
      <c r="A94" s="246"/>
      <c r="B94" s="478"/>
      <c r="C94" s="479"/>
      <c r="D94" s="480"/>
      <c r="E94" s="471"/>
      <c r="F94" s="240"/>
      <c r="G94" s="214"/>
      <c r="H94" s="239"/>
      <c r="I94" s="170"/>
      <c r="J94" s="280"/>
      <c r="K94" s="170"/>
      <c r="L94" s="281"/>
      <c r="M94" s="240"/>
      <c r="N94" s="214"/>
      <c r="O94" s="247"/>
      <c r="P94" s="214"/>
      <c r="Q94" s="247"/>
      <c r="R94" s="214"/>
      <c r="S94" s="170"/>
      <c r="T94" s="281"/>
      <c r="U94" s="248"/>
      <c r="V94" s="249"/>
      <c r="W94" s="250"/>
      <c r="X94" s="233"/>
      <c r="Y94" s="242">
        <f t="shared" si="34"/>
        <v>0</v>
      </c>
      <c r="Z94" s="242">
        <f>IF('1042Ed Abrechnung'!D98="",0,1)</f>
        <v>0</v>
      </c>
      <c r="AA94" s="45" t="e">
        <f t="shared" si="35"/>
        <v>#VALUE!</v>
      </c>
      <c r="AB94" s="45">
        <f t="shared" si="36"/>
        <v>0</v>
      </c>
      <c r="AC94" s="56" t="str">
        <f t="shared" si="37"/>
        <v/>
      </c>
      <c r="AD94" s="45" t="str">
        <f t="shared" si="32"/>
        <v/>
      </c>
      <c r="AE94" s="45" t="str">
        <f t="shared" si="33"/>
        <v/>
      </c>
      <c r="AF94" s="45" t="str">
        <f t="shared" si="38"/>
        <v/>
      </c>
      <c r="AG94" s="45" t="str">
        <f t="shared" si="39"/>
        <v/>
      </c>
      <c r="AH94" s="243" t="str">
        <f t="shared" si="40"/>
        <v/>
      </c>
      <c r="AI94" s="244" t="str">
        <f t="shared" si="41"/>
        <v/>
      </c>
      <c r="AJ94" s="243" t="str">
        <f t="shared" si="42"/>
        <v/>
      </c>
      <c r="AK94" s="243" t="str">
        <f>IF(AH94&lt;AI94,Übersetzungstexte!A$184,"")</f>
        <v/>
      </c>
      <c r="AL94" s="244" t="str">
        <f t="shared" si="43"/>
        <v/>
      </c>
      <c r="AM94" s="144"/>
    </row>
    <row r="95" spans="1:39" s="245" customFormat="1" ht="16.899999999999999" customHeight="1" x14ac:dyDescent="0.25">
      <c r="A95" s="246"/>
      <c r="B95" s="478"/>
      <c r="C95" s="479"/>
      <c r="D95" s="480"/>
      <c r="E95" s="471"/>
      <c r="F95" s="240"/>
      <c r="G95" s="214"/>
      <c r="H95" s="239"/>
      <c r="I95" s="170"/>
      <c r="J95" s="280"/>
      <c r="K95" s="170"/>
      <c r="L95" s="281"/>
      <c r="M95" s="240"/>
      <c r="N95" s="214"/>
      <c r="O95" s="247"/>
      <c r="P95" s="214"/>
      <c r="Q95" s="247"/>
      <c r="R95" s="214"/>
      <c r="S95" s="170"/>
      <c r="T95" s="281"/>
      <c r="U95" s="248"/>
      <c r="V95" s="249"/>
      <c r="W95" s="250"/>
      <c r="X95" s="233"/>
      <c r="Y95" s="242">
        <f t="shared" si="34"/>
        <v>0</v>
      </c>
      <c r="Z95" s="242">
        <f>IF('1042Ed Abrechnung'!D99="",0,1)</f>
        <v>0</v>
      </c>
      <c r="AA95" s="45" t="e">
        <f t="shared" si="35"/>
        <v>#VALUE!</v>
      </c>
      <c r="AB95" s="45">
        <f t="shared" si="36"/>
        <v>0</v>
      </c>
      <c r="AC95" s="56" t="str">
        <f t="shared" si="37"/>
        <v/>
      </c>
      <c r="AD95" s="45" t="str">
        <f t="shared" si="32"/>
        <v/>
      </c>
      <c r="AE95" s="45" t="str">
        <f t="shared" si="33"/>
        <v/>
      </c>
      <c r="AF95" s="45" t="str">
        <f t="shared" si="38"/>
        <v/>
      </c>
      <c r="AG95" s="45" t="str">
        <f t="shared" si="39"/>
        <v/>
      </c>
      <c r="AH95" s="243" t="str">
        <f t="shared" si="40"/>
        <v/>
      </c>
      <c r="AI95" s="244" t="str">
        <f t="shared" si="41"/>
        <v/>
      </c>
      <c r="AJ95" s="243" t="str">
        <f t="shared" si="42"/>
        <v/>
      </c>
      <c r="AK95" s="243" t="str">
        <f>IF(AH95&lt;AI95,Übersetzungstexte!A$184,"")</f>
        <v/>
      </c>
      <c r="AL95" s="244" t="str">
        <f t="shared" si="43"/>
        <v/>
      </c>
      <c r="AM95" s="144"/>
    </row>
    <row r="96" spans="1:39" s="245" customFormat="1" ht="16.899999999999999" customHeight="1" x14ac:dyDescent="0.25">
      <c r="A96" s="246"/>
      <c r="B96" s="478"/>
      <c r="C96" s="479"/>
      <c r="D96" s="480"/>
      <c r="E96" s="471"/>
      <c r="F96" s="240"/>
      <c r="G96" s="214"/>
      <c r="H96" s="239"/>
      <c r="I96" s="170"/>
      <c r="J96" s="280"/>
      <c r="K96" s="170"/>
      <c r="L96" s="281"/>
      <c r="M96" s="240"/>
      <c r="N96" s="214"/>
      <c r="O96" s="247"/>
      <c r="P96" s="214"/>
      <c r="Q96" s="247"/>
      <c r="R96" s="214"/>
      <c r="S96" s="170"/>
      <c r="T96" s="281"/>
      <c r="U96" s="248"/>
      <c r="V96" s="249"/>
      <c r="W96" s="250"/>
      <c r="X96" s="233"/>
      <c r="Y96" s="242">
        <f t="shared" si="34"/>
        <v>0</v>
      </c>
      <c r="Z96" s="242">
        <f>IF('1042Ed Abrechnung'!D100="",0,1)</f>
        <v>0</v>
      </c>
      <c r="AA96" s="45" t="e">
        <f t="shared" si="35"/>
        <v>#VALUE!</v>
      </c>
      <c r="AB96" s="45">
        <f t="shared" si="36"/>
        <v>0</v>
      </c>
      <c r="AC96" s="56" t="str">
        <f t="shared" si="37"/>
        <v/>
      </c>
      <c r="AD96" s="45" t="str">
        <f t="shared" si="32"/>
        <v/>
      </c>
      <c r="AE96" s="45" t="str">
        <f t="shared" si="33"/>
        <v/>
      </c>
      <c r="AF96" s="45" t="str">
        <f t="shared" si="38"/>
        <v/>
      </c>
      <c r="AG96" s="45" t="str">
        <f t="shared" si="39"/>
        <v/>
      </c>
      <c r="AH96" s="243" t="str">
        <f t="shared" si="40"/>
        <v/>
      </c>
      <c r="AI96" s="244" t="str">
        <f t="shared" si="41"/>
        <v/>
      </c>
      <c r="AJ96" s="243" t="str">
        <f t="shared" si="42"/>
        <v/>
      </c>
      <c r="AK96" s="243" t="str">
        <f>IF(AH96&lt;AI96,Übersetzungstexte!A$184,"")</f>
        <v/>
      </c>
      <c r="AL96" s="244" t="str">
        <f t="shared" si="43"/>
        <v/>
      </c>
      <c r="AM96" s="144"/>
    </row>
    <row r="97" spans="1:39" s="245" customFormat="1" ht="16.899999999999999" customHeight="1" x14ac:dyDescent="0.25">
      <c r="A97" s="246"/>
      <c r="B97" s="478"/>
      <c r="C97" s="479"/>
      <c r="D97" s="480"/>
      <c r="E97" s="471"/>
      <c r="F97" s="240"/>
      <c r="G97" s="214"/>
      <c r="H97" s="239"/>
      <c r="I97" s="170"/>
      <c r="J97" s="280"/>
      <c r="K97" s="170"/>
      <c r="L97" s="281"/>
      <c r="M97" s="240"/>
      <c r="N97" s="214"/>
      <c r="O97" s="247"/>
      <c r="P97" s="214"/>
      <c r="Q97" s="247"/>
      <c r="R97" s="214"/>
      <c r="S97" s="170"/>
      <c r="T97" s="281"/>
      <c r="U97" s="248"/>
      <c r="V97" s="249"/>
      <c r="W97" s="250"/>
      <c r="X97" s="233"/>
      <c r="Y97" s="242">
        <f t="shared" si="34"/>
        <v>0</v>
      </c>
      <c r="Z97" s="242">
        <f>IF('1042Ed Abrechnung'!D101="",0,1)</f>
        <v>0</v>
      </c>
      <c r="AA97" s="45" t="e">
        <f t="shared" si="35"/>
        <v>#VALUE!</v>
      </c>
      <c r="AB97" s="45">
        <f t="shared" si="36"/>
        <v>0</v>
      </c>
      <c r="AC97" s="56" t="str">
        <f t="shared" si="37"/>
        <v/>
      </c>
      <c r="AD97" s="45" t="str">
        <f t="shared" si="32"/>
        <v/>
      </c>
      <c r="AE97" s="45" t="str">
        <f t="shared" si="33"/>
        <v/>
      </c>
      <c r="AF97" s="45" t="str">
        <f t="shared" si="38"/>
        <v/>
      </c>
      <c r="AG97" s="45" t="str">
        <f t="shared" si="39"/>
        <v/>
      </c>
      <c r="AH97" s="243" t="str">
        <f t="shared" si="40"/>
        <v/>
      </c>
      <c r="AI97" s="244" t="str">
        <f t="shared" si="41"/>
        <v/>
      </c>
      <c r="AJ97" s="243" t="str">
        <f t="shared" si="42"/>
        <v/>
      </c>
      <c r="AK97" s="243" t="str">
        <f>IF(AH97&lt;AI97,Übersetzungstexte!A$184,"")</f>
        <v/>
      </c>
      <c r="AL97" s="244" t="str">
        <f t="shared" si="43"/>
        <v/>
      </c>
      <c r="AM97" s="144"/>
    </row>
    <row r="98" spans="1:39" s="245" customFormat="1" ht="16.899999999999999" customHeight="1" x14ac:dyDescent="0.25">
      <c r="A98" s="246"/>
      <c r="B98" s="478"/>
      <c r="C98" s="479"/>
      <c r="D98" s="480"/>
      <c r="E98" s="471"/>
      <c r="F98" s="240"/>
      <c r="G98" s="214"/>
      <c r="H98" s="239"/>
      <c r="I98" s="170"/>
      <c r="J98" s="280"/>
      <c r="K98" s="170"/>
      <c r="L98" s="281"/>
      <c r="M98" s="240"/>
      <c r="N98" s="214"/>
      <c r="O98" s="247"/>
      <c r="P98" s="214"/>
      <c r="Q98" s="247"/>
      <c r="R98" s="214"/>
      <c r="S98" s="170"/>
      <c r="T98" s="281"/>
      <c r="U98" s="248"/>
      <c r="V98" s="249"/>
      <c r="W98" s="250"/>
      <c r="X98" s="233"/>
      <c r="Y98" s="242">
        <f t="shared" si="34"/>
        <v>0</v>
      </c>
      <c r="Z98" s="242">
        <f>IF('1042Ed Abrechnung'!D102="",0,1)</f>
        <v>0</v>
      </c>
      <c r="AA98" s="45" t="e">
        <f t="shared" si="35"/>
        <v>#VALUE!</v>
      </c>
      <c r="AB98" s="45">
        <f t="shared" si="36"/>
        <v>0</v>
      </c>
      <c r="AC98" s="56" t="str">
        <f t="shared" si="37"/>
        <v/>
      </c>
      <c r="AD98" s="45" t="str">
        <f t="shared" si="32"/>
        <v/>
      </c>
      <c r="AE98" s="45" t="str">
        <f t="shared" si="33"/>
        <v/>
      </c>
      <c r="AF98" s="45" t="str">
        <f t="shared" si="38"/>
        <v/>
      </c>
      <c r="AG98" s="45" t="str">
        <f t="shared" si="39"/>
        <v/>
      </c>
      <c r="AH98" s="243" t="str">
        <f t="shared" si="40"/>
        <v/>
      </c>
      <c r="AI98" s="244" t="str">
        <f t="shared" si="41"/>
        <v/>
      </c>
      <c r="AJ98" s="243" t="str">
        <f t="shared" si="42"/>
        <v/>
      </c>
      <c r="AK98" s="243" t="str">
        <f>IF(AH98&lt;AI98,Übersetzungstexte!A$184,"")</f>
        <v/>
      </c>
      <c r="AL98" s="244" t="str">
        <f t="shared" si="43"/>
        <v/>
      </c>
      <c r="AM98" s="144"/>
    </row>
    <row r="99" spans="1:39" s="245" customFormat="1" ht="16.899999999999999" customHeight="1" x14ac:dyDescent="0.25">
      <c r="A99" s="246"/>
      <c r="B99" s="478"/>
      <c r="C99" s="479"/>
      <c r="D99" s="480"/>
      <c r="E99" s="471"/>
      <c r="F99" s="240"/>
      <c r="G99" s="214"/>
      <c r="H99" s="239"/>
      <c r="I99" s="170"/>
      <c r="J99" s="280"/>
      <c r="K99" s="170"/>
      <c r="L99" s="281"/>
      <c r="M99" s="240"/>
      <c r="N99" s="214"/>
      <c r="O99" s="247"/>
      <c r="P99" s="214"/>
      <c r="Q99" s="247"/>
      <c r="R99" s="214"/>
      <c r="S99" s="170"/>
      <c r="T99" s="281"/>
      <c r="U99" s="248"/>
      <c r="V99" s="249"/>
      <c r="W99" s="250"/>
      <c r="X99" s="233"/>
      <c r="Y99" s="242">
        <f t="shared" si="34"/>
        <v>0</v>
      </c>
      <c r="Z99" s="242">
        <f>IF('1042Ed Abrechnung'!D103="",0,1)</f>
        <v>0</v>
      </c>
      <c r="AA99" s="45" t="e">
        <f t="shared" si="35"/>
        <v>#VALUE!</v>
      </c>
      <c r="AB99" s="45">
        <f t="shared" si="36"/>
        <v>0</v>
      </c>
      <c r="AC99" s="56" t="str">
        <f t="shared" si="37"/>
        <v/>
      </c>
      <c r="AD99" s="45" t="str">
        <f t="shared" si="32"/>
        <v/>
      </c>
      <c r="AE99" s="45" t="str">
        <f t="shared" si="33"/>
        <v/>
      </c>
      <c r="AF99" s="45" t="str">
        <f t="shared" si="38"/>
        <v/>
      </c>
      <c r="AG99" s="45" t="str">
        <f t="shared" si="39"/>
        <v/>
      </c>
      <c r="AH99" s="243" t="str">
        <f t="shared" si="40"/>
        <v/>
      </c>
      <c r="AI99" s="244" t="str">
        <f t="shared" si="41"/>
        <v/>
      </c>
      <c r="AJ99" s="243" t="str">
        <f t="shared" si="42"/>
        <v/>
      </c>
      <c r="AK99" s="243" t="str">
        <f>IF(AH99&lt;AI99,Übersetzungstexte!A$184,"")</f>
        <v/>
      </c>
      <c r="AL99" s="244" t="str">
        <f t="shared" si="43"/>
        <v/>
      </c>
      <c r="AM99" s="144"/>
    </row>
    <row r="100" spans="1:39" s="245" customFormat="1" ht="16.899999999999999" customHeight="1" x14ac:dyDescent="0.25">
      <c r="A100" s="246"/>
      <c r="B100" s="478"/>
      <c r="C100" s="479"/>
      <c r="D100" s="480"/>
      <c r="E100" s="471"/>
      <c r="F100" s="240"/>
      <c r="G100" s="214"/>
      <c r="H100" s="239"/>
      <c r="I100" s="170"/>
      <c r="J100" s="280"/>
      <c r="K100" s="170"/>
      <c r="L100" s="281"/>
      <c r="M100" s="240"/>
      <c r="N100" s="214"/>
      <c r="O100" s="247"/>
      <c r="P100" s="214"/>
      <c r="Q100" s="247"/>
      <c r="R100" s="214"/>
      <c r="S100" s="170"/>
      <c r="T100" s="281"/>
      <c r="U100" s="248"/>
      <c r="V100" s="249"/>
      <c r="W100" s="250"/>
      <c r="X100" s="233"/>
      <c r="Y100" s="242">
        <f t="shared" si="34"/>
        <v>0</v>
      </c>
      <c r="Z100" s="242">
        <f>IF('1042Ed Abrechnung'!D104="",0,1)</f>
        <v>0</v>
      </c>
      <c r="AA100" s="45" t="e">
        <f t="shared" si="35"/>
        <v>#VALUE!</v>
      </c>
      <c r="AB100" s="45">
        <f t="shared" si="36"/>
        <v>0</v>
      </c>
      <c r="AC100" s="56" t="str">
        <f t="shared" si="37"/>
        <v/>
      </c>
      <c r="AD100" s="45" t="str">
        <f t="shared" si="32"/>
        <v/>
      </c>
      <c r="AE100" s="45" t="str">
        <f t="shared" si="33"/>
        <v/>
      </c>
      <c r="AF100" s="45" t="str">
        <f t="shared" si="38"/>
        <v/>
      </c>
      <c r="AG100" s="45" t="str">
        <f t="shared" si="39"/>
        <v/>
      </c>
      <c r="AH100" s="243" t="str">
        <f t="shared" si="40"/>
        <v/>
      </c>
      <c r="AI100" s="244" t="str">
        <f t="shared" si="41"/>
        <v/>
      </c>
      <c r="AJ100" s="243" t="str">
        <f t="shared" si="42"/>
        <v/>
      </c>
      <c r="AK100" s="243" t="str">
        <f>IF(AH100&lt;AI100,Übersetzungstexte!A$184,"")</f>
        <v/>
      </c>
      <c r="AL100" s="244" t="str">
        <f t="shared" si="43"/>
        <v/>
      </c>
      <c r="AM100" s="144"/>
    </row>
    <row r="101" spans="1:39" s="245" customFormat="1" ht="16.899999999999999" customHeight="1" x14ac:dyDescent="0.25">
      <c r="A101" s="246"/>
      <c r="B101" s="478"/>
      <c r="C101" s="479"/>
      <c r="D101" s="480"/>
      <c r="E101" s="471"/>
      <c r="F101" s="240"/>
      <c r="G101" s="214"/>
      <c r="H101" s="239"/>
      <c r="I101" s="170"/>
      <c r="J101" s="280"/>
      <c r="K101" s="170"/>
      <c r="L101" s="281"/>
      <c r="M101" s="240"/>
      <c r="N101" s="214"/>
      <c r="O101" s="247"/>
      <c r="P101" s="214"/>
      <c r="Q101" s="247"/>
      <c r="R101" s="214"/>
      <c r="S101" s="170"/>
      <c r="T101" s="281"/>
      <c r="U101" s="248"/>
      <c r="V101" s="249"/>
      <c r="W101" s="250"/>
      <c r="X101" s="233"/>
      <c r="Y101" s="242">
        <f t="shared" si="34"/>
        <v>0</v>
      </c>
      <c r="Z101" s="242">
        <f>IF('1042Ed Abrechnung'!D105="",0,1)</f>
        <v>0</v>
      </c>
      <c r="AA101" s="45" t="e">
        <f t="shared" si="35"/>
        <v>#VALUE!</v>
      </c>
      <c r="AB101" s="45">
        <f t="shared" si="36"/>
        <v>0</v>
      </c>
      <c r="AC101" s="56" t="str">
        <f t="shared" si="37"/>
        <v/>
      </c>
      <c r="AD101" s="45" t="str">
        <f t="shared" si="32"/>
        <v/>
      </c>
      <c r="AE101" s="45" t="str">
        <f t="shared" si="33"/>
        <v/>
      </c>
      <c r="AF101" s="45" t="str">
        <f t="shared" si="38"/>
        <v/>
      </c>
      <c r="AG101" s="45" t="str">
        <f t="shared" si="39"/>
        <v/>
      </c>
      <c r="AH101" s="243" t="str">
        <f t="shared" si="40"/>
        <v/>
      </c>
      <c r="AI101" s="244" t="str">
        <f t="shared" si="41"/>
        <v/>
      </c>
      <c r="AJ101" s="243" t="str">
        <f t="shared" si="42"/>
        <v/>
      </c>
      <c r="AK101" s="243" t="str">
        <f>IF(AH101&lt;AI101,Übersetzungstexte!A$184,"")</f>
        <v/>
      </c>
      <c r="AL101" s="244" t="str">
        <f t="shared" si="43"/>
        <v/>
      </c>
      <c r="AM101" s="144"/>
    </row>
    <row r="102" spans="1:39" s="245" customFormat="1" ht="16.899999999999999" customHeight="1" x14ac:dyDescent="0.25">
      <c r="A102" s="246"/>
      <c r="B102" s="478"/>
      <c r="C102" s="479"/>
      <c r="D102" s="480"/>
      <c r="E102" s="471"/>
      <c r="F102" s="240"/>
      <c r="G102" s="214"/>
      <c r="H102" s="239"/>
      <c r="I102" s="170"/>
      <c r="J102" s="280"/>
      <c r="K102" s="170"/>
      <c r="L102" s="281"/>
      <c r="M102" s="240"/>
      <c r="N102" s="214"/>
      <c r="O102" s="247"/>
      <c r="P102" s="214"/>
      <c r="Q102" s="247"/>
      <c r="R102" s="214"/>
      <c r="S102" s="170"/>
      <c r="T102" s="281"/>
      <c r="U102" s="248"/>
      <c r="V102" s="249"/>
      <c r="W102" s="250"/>
      <c r="X102" s="233"/>
      <c r="Y102" s="242">
        <f t="shared" si="34"/>
        <v>0</v>
      </c>
      <c r="Z102" s="242">
        <f>IF('1042Ed Abrechnung'!D106="",0,1)</f>
        <v>0</v>
      </c>
      <c r="AA102" s="45" t="e">
        <f t="shared" si="35"/>
        <v>#VALUE!</v>
      </c>
      <c r="AB102" s="45">
        <f t="shared" si="36"/>
        <v>0</v>
      </c>
      <c r="AC102" s="56" t="str">
        <f t="shared" si="37"/>
        <v/>
      </c>
      <c r="AD102" s="45" t="str">
        <f t="shared" si="32"/>
        <v/>
      </c>
      <c r="AE102" s="45" t="str">
        <f t="shared" si="33"/>
        <v/>
      </c>
      <c r="AF102" s="45" t="str">
        <f t="shared" si="38"/>
        <v/>
      </c>
      <c r="AG102" s="45" t="str">
        <f t="shared" si="39"/>
        <v/>
      </c>
      <c r="AH102" s="243" t="str">
        <f t="shared" si="40"/>
        <v/>
      </c>
      <c r="AI102" s="244" t="str">
        <f t="shared" si="41"/>
        <v/>
      </c>
      <c r="AJ102" s="243" t="str">
        <f t="shared" si="42"/>
        <v/>
      </c>
      <c r="AK102" s="243" t="str">
        <f>IF(AH102&lt;AI102,Übersetzungstexte!A$184,"")</f>
        <v/>
      </c>
      <c r="AL102" s="244" t="str">
        <f t="shared" si="43"/>
        <v/>
      </c>
      <c r="AM102" s="144"/>
    </row>
    <row r="103" spans="1:39" s="245" customFormat="1" ht="16.899999999999999" customHeight="1" x14ac:dyDescent="0.25">
      <c r="A103" s="246"/>
      <c r="B103" s="478"/>
      <c r="C103" s="479"/>
      <c r="D103" s="480"/>
      <c r="E103" s="471"/>
      <c r="F103" s="240"/>
      <c r="G103" s="214"/>
      <c r="H103" s="239"/>
      <c r="I103" s="170"/>
      <c r="J103" s="280"/>
      <c r="K103" s="170"/>
      <c r="L103" s="281"/>
      <c r="M103" s="240"/>
      <c r="N103" s="214"/>
      <c r="O103" s="247"/>
      <c r="P103" s="214"/>
      <c r="Q103" s="247"/>
      <c r="R103" s="214"/>
      <c r="S103" s="170"/>
      <c r="T103" s="281"/>
      <c r="U103" s="248"/>
      <c r="V103" s="249"/>
      <c r="W103" s="250"/>
      <c r="X103" s="233"/>
      <c r="Y103" s="242">
        <f t="shared" si="34"/>
        <v>0</v>
      </c>
      <c r="Z103" s="242">
        <f>IF('1042Ed Abrechnung'!D107="",0,1)</f>
        <v>0</v>
      </c>
      <c r="AA103" s="45" t="e">
        <f t="shared" si="35"/>
        <v>#VALUE!</v>
      </c>
      <c r="AB103" s="45">
        <f t="shared" si="36"/>
        <v>0</v>
      </c>
      <c r="AC103" s="56" t="str">
        <f t="shared" si="37"/>
        <v/>
      </c>
      <c r="AD103" s="45" t="str">
        <f t="shared" si="32"/>
        <v/>
      </c>
      <c r="AE103" s="45" t="str">
        <f t="shared" si="33"/>
        <v/>
      </c>
      <c r="AF103" s="45" t="str">
        <f t="shared" si="38"/>
        <v/>
      </c>
      <c r="AG103" s="45" t="str">
        <f t="shared" si="39"/>
        <v/>
      </c>
      <c r="AH103" s="243" t="str">
        <f t="shared" si="40"/>
        <v/>
      </c>
      <c r="AI103" s="244" t="str">
        <f t="shared" si="41"/>
        <v/>
      </c>
      <c r="AJ103" s="243" t="str">
        <f t="shared" si="42"/>
        <v/>
      </c>
      <c r="AK103" s="243" t="str">
        <f>IF(AH103&lt;AI103,Übersetzungstexte!A$184,"")</f>
        <v/>
      </c>
      <c r="AL103" s="244" t="str">
        <f t="shared" si="43"/>
        <v/>
      </c>
      <c r="AM103" s="144"/>
    </row>
    <row r="104" spans="1:39" s="245" customFormat="1" ht="16.899999999999999" customHeight="1" x14ac:dyDescent="0.25">
      <c r="A104" s="246"/>
      <c r="B104" s="478"/>
      <c r="C104" s="479"/>
      <c r="D104" s="480"/>
      <c r="E104" s="471"/>
      <c r="F104" s="240"/>
      <c r="G104" s="214"/>
      <c r="H104" s="239"/>
      <c r="I104" s="170"/>
      <c r="J104" s="280"/>
      <c r="K104" s="170"/>
      <c r="L104" s="281"/>
      <c r="M104" s="240"/>
      <c r="N104" s="214"/>
      <c r="O104" s="247"/>
      <c r="P104" s="214"/>
      <c r="Q104" s="247"/>
      <c r="R104" s="214"/>
      <c r="S104" s="170"/>
      <c r="T104" s="281"/>
      <c r="U104" s="248"/>
      <c r="V104" s="249"/>
      <c r="W104" s="250"/>
      <c r="X104" s="233"/>
      <c r="Y104" s="242">
        <f t="shared" si="34"/>
        <v>0</v>
      </c>
      <c r="Z104" s="242">
        <f>IF('1042Ed Abrechnung'!D108="",0,1)</f>
        <v>0</v>
      </c>
      <c r="AA104" s="45" t="e">
        <f t="shared" si="35"/>
        <v>#VALUE!</v>
      </c>
      <c r="AB104" s="45">
        <f t="shared" si="36"/>
        <v>0</v>
      </c>
      <c r="AC104" s="56" t="str">
        <f t="shared" si="37"/>
        <v/>
      </c>
      <c r="AD104" s="45" t="str">
        <f t="shared" si="32"/>
        <v/>
      </c>
      <c r="AE104" s="45" t="str">
        <f t="shared" si="33"/>
        <v/>
      </c>
      <c r="AF104" s="45" t="str">
        <f t="shared" si="38"/>
        <v/>
      </c>
      <c r="AG104" s="45" t="str">
        <f t="shared" si="39"/>
        <v/>
      </c>
      <c r="AH104" s="243" t="str">
        <f t="shared" si="40"/>
        <v/>
      </c>
      <c r="AI104" s="244" t="str">
        <f t="shared" si="41"/>
        <v/>
      </c>
      <c r="AJ104" s="243" t="str">
        <f t="shared" si="42"/>
        <v/>
      </c>
      <c r="AK104" s="243" t="str">
        <f>IF(AH104&lt;AI104,Übersetzungstexte!A$184,"")</f>
        <v/>
      </c>
      <c r="AL104" s="244" t="str">
        <f t="shared" si="43"/>
        <v/>
      </c>
      <c r="AM104" s="144"/>
    </row>
    <row r="105" spans="1:39" s="245" customFormat="1" ht="16.899999999999999" customHeight="1" x14ac:dyDescent="0.25">
      <c r="A105" s="246"/>
      <c r="B105" s="478"/>
      <c r="C105" s="479"/>
      <c r="D105" s="480"/>
      <c r="E105" s="471"/>
      <c r="F105" s="240"/>
      <c r="G105" s="214"/>
      <c r="H105" s="239"/>
      <c r="I105" s="170"/>
      <c r="J105" s="280"/>
      <c r="K105" s="170"/>
      <c r="L105" s="281"/>
      <c r="M105" s="240"/>
      <c r="N105" s="214"/>
      <c r="O105" s="247"/>
      <c r="P105" s="214"/>
      <c r="Q105" s="247"/>
      <c r="R105" s="214"/>
      <c r="S105" s="170"/>
      <c r="T105" s="281"/>
      <c r="U105" s="248"/>
      <c r="V105" s="249"/>
      <c r="W105" s="250"/>
      <c r="X105" s="233"/>
      <c r="Y105" s="242">
        <f t="shared" si="34"/>
        <v>0</v>
      </c>
      <c r="Z105" s="242">
        <f>IF('1042Ed Abrechnung'!D109="",0,1)</f>
        <v>0</v>
      </c>
      <c r="AA105" s="45" t="e">
        <f t="shared" si="35"/>
        <v>#VALUE!</v>
      </c>
      <c r="AB105" s="45">
        <f t="shared" si="36"/>
        <v>0</v>
      </c>
      <c r="AC105" s="56" t="str">
        <f t="shared" si="37"/>
        <v/>
      </c>
      <c r="AD105" s="45" t="str">
        <f t="shared" si="32"/>
        <v/>
      </c>
      <c r="AE105" s="45" t="str">
        <f t="shared" si="33"/>
        <v/>
      </c>
      <c r="AF105" s="45" t="str">
        <f t="shared" si="38"/>
        <v/>
      </c>
      <c r="AG105" s="45" t="str">
        <f t="shared" si="39"/>
        <v/>
      </c>
      <c r="AH105" s="243" t="str">
        <f t="shared" si="40"/>
        <v/>
      </c>
      <c r="AI105" s="244" t="str">
        <f t="shared" si="41"/>
        <v/>
      </c>
      <c r="AJ105" s="243" t="str">
        <f t="shared" si="42"/>
        <v/>
      </c>
      <c r="AK105" s="243" t="str">
        <f>IF(AH105&lt;AI105,Übersetzungstexte!A$184,"")</f>
        <v/>
      </c>
      <c r="AL105" s="244" t="str">
        <f t="shared" si="43"/>
        <v/>
      </c>
      <c r="AM105" s="144"/>
    </row>
    <row r="106" spans="1:39" s="245" customFormat="1" ht="16.899999999999999" customHeight="1" x14ac:dyDescent="0.25">
      <c r="A106" s="246"/>
      <c r="B106" s="478"/>
      <c r="C106" s="479"/>
      <c r="D106" s="480"/>
      <c r="E106" s="471"/>
      <c r="F106" s="240"/>
      <c r="G106" s="214"/>
      <c r="H106" s="239"/>
      <c r="I106" s="170"/>
      <c r="J106" s="280"/>
      <c r="K106" s="170"/>
      <c r="L106" s="281"/>
      <c r="M106" s="240"/>
      <c r="N106" s="214"/>
      <c r="O106" s="247"/>
      <c r="P106" s="214"/>
      <c r="Q106" s="247"/>
      <c r="R106" s="214"/>
      <c r="S106" s="170"/>
      <c r="T106" s="281"/>
      <c r="U106" s="248"/>
      <c r="V106" s="249"/>
      <c r="W106" s="250"/>
      <c r="X106" s="233"/>
      <c r="Y106" s="242">
        <f t="shared" si="34"/>
        <v>0</v>
      </c>
      <c r="Z106" s="242">
        <f>IF('1042Ed Abrechnung'!D110="",0,1)</f>
        <v>0</v>
      </c>
      <c r="AA106" s="45" t="e">
        <f t="shared" si="35"/>
        <v>#VALUE!</v>
      </c>
      <c r="AB106" s="45">
        <f t="shared" si="36"/>
        <v>0</v>
      </c>
      <c r="AC106" s="56" t="str">
        <f t="shared" si="37"/>
        <v/>
      </c>
      <c r="AD106" s="45" t="str">
        <f t="shared" si="32"/>
        <v/>
      </c>
      <c r="AE106" s="45" t="str">
        <f t="shared" si="33"/>
        <v/>
      </c>
      <c r="AF106" s="45" t="str">
        <f t="shared" si="38"/>
        <v/>
      </c>
      <c r="AG106" s="45" t="str">
        <f t="shared" si="39"/>
        <v/>
      </c>
      <c r="AH106" s="243" t="str">
        <f t="shared" si="40"/>
        <v/>
      </c>
      <c r="AI106" s="244" t="str">
        <f t="shared" si="41"/>
        <v/>
      </c>
      <c r="AJ106" s="243" t="str">
        <f t="shared" si="42"/>
        <v/>
      </c>
      <c r="AK106" s="243" t="str">
        <f>IF(AH106&lt;AI106,Übersetzungstexte!A$184,"")</f>
        <v/>
      </c>
      <c r="AL106" s="244" t="str">
        <f t="shared" si="43"/>
        <v/>
      </c>
      <c r="AM106" s="144"/>
    </row>
    <row r="107" spans="1:39" s="245" customFormat="1" ht="16.899999999999999" customHeight="1" x14ac:dyDescent="0.25">
      <c r="A107" s="246"/>
      <c r="B107" s="478"/>
      <c r="C107" s="479"/>
      <c r="D107" s="480"/>
      <c r="E107" s="471"/>
      <c r="F107" s="240"/>
      <c r="G107" s="214"/>
      <c r="H107" s="239"/>
      <c r="I107" s="170"/>
      <c r="J107" s="280"/>
      <c r="K107" s="170"/>
      <c r="L107" s="281"/>
      <c r="M107" s="240"/>
      <c r="N107" s="214"/>
      <c r="O107" s="247"/>
      <c r="P107" s="214"/>
      <c r="Q107" s="247"/>
      <c r="R107" s="214"/>
      <c r="S107" s="170"/>
      <c r="T107" s="281"/>
      <c r="U107" s="248"/>
      <c r="V107" s="249"/>
      <c r="W107" s="250"/>
      <c r="X107" s="233"/>
      <c r="Y107" s="242">
        <f t="shared" si="34"/>
        <v>0</v>
      </c>
      <c r="Z107" s="242">
        <f>IF('1042Ed Abrechnung'!D111="",0,1)</f>
        <v>0</v>
      </c>
      <c r="AA107" s="45" t="e">
        <f t="shared" si="35"/>
        <v>#VALUE!</v>
      </c>
      <c r="AB107" s="45">
        <f t="shared" si="36"/>
        <v>0</v>
      </c>
      <c r="AC107" s="56" t="str">
        <f t="shared" si="37"/>
        <v/>
      </c>
      <c r="AD107" s="45" t="str">
        <f t="shared" si="32"/>
        <v/>
      </c>
      <c r="AE107" s="45" t="str">
        <f t="shared" si="33"/>
        <v/>
      </c>
      <c r="AF107" s="45" t="str">
        <f t="shared" si="38"/>
        <v/>
      </c>
      <c r="AG107" s="45" t="str">
        <f t="shared" si="39"/>
        <v/>
      </c>
      <c r="AH107" s="243" t="str">
        <f t="shared" si="40"/>
        <v/>
      </c>
      <c r="AI107" s="244" t="str">
        <f t="shared" si="41"/>
        <v/>
      </c>
      <c r="AJ107" s="243" t="str">
        <f t="shared" si="42"/>
        <v/>
      </c>
      <c r="AK107" s="243" t="str">
        <f>IF(AH107&lt;AI107,Übersetzungstexte!A$184,"")</f>
        <v/>
      </c>
      <c r="AL107" s="244" t="str">
        <f t="shared" si="43"/>
        <v/>
      </c>
      <c r="AM107" s="144"/>
    </row>
    <row r="108" spans="1:39" s="245" customFormat="1" ht="16.899999999999999" customHeight="1" x14ac:dyDescent="0.25">
      <c r="A108" s="246"/>
      <c r="B108" s="478"/>
      <c r="C108" s="479"/>
      <c r="D108" s="480"/>
      <c r="E108" s="471"/>
      <c r="F108" s="240"/>
      <c r="G108" s="214"/>
      <c r="H108" s="239"/>
      <c r="I108" s="170"/>
      <c r="J108" s="280"/>
      <c r="K108" s="170"/>
      <c r="L108" s="281"/>
      <c r="M108" s="240"/>
      <c r="N108" s="214"/>
      <c r="O108" s="247"/>
      <c r="P108" s="214"/>
      <c r="Q108" s="247"/>
      <c r="R108" s="214"/>
      <c r="S108" s="170"/>
      <c r="T108" s="281"/>
      <c r="U108" s="248"/>
      <c r="V108" s="249"/>
      <c r="W108" s="250"/>
      <c r="X108" s="233"/>
      <c r="Y108" s="242">
        <f t="shared" si="34"/>
        <v>0</v>
      </c>
      <c r="Z108" s="242">
        <f>IF('1042Ed Abrechnung'!D112="",0,1)</f>
        <v>0</v>
      </c>
      <c r="AA108" s="45" t="e">
        <f t="shared" si="35"/>
        <v>#VALUE!</v>
      </c>
      <c r="AB108" s="45">
        <f t="shared" si="36"/>
        <v>0</v>
      </c>
      <c r="AC108" s="56" t="str">
        <f t="shared" si="37"/>
        <v/>
      </c>
      <c r="AD108" s="45" t="str">
        <f t="shared" si="32"/>
        <v/>
      </c>
      <c r="AE108" s="45" t="str">
        <f t="shared" si="33"/>
        <v/>
      </c>
      <c r="AF108" s="45" t="str">
        <f t="shared" si="38"/>
        <v/>
      </c>
      <c r="AG108" s="45" t="str">
        <f t="shared" si="39"/>
        <v/>
      </c>
      <c r="AH108" s="243" t="str">
        <f t="shared" si="40"/>
        <v/>
      </c>
      <c r="AI108" s="244" t="str">
        <f t="shared" si="41"/>
        <v/>
      </c>
      <c r="AJ108" s="243" t="str">
        <f t="shared" si="42"/>
        <v/>
      </c>
      <c r="AK108" s="243" t="str">
        <f>IF(AH108&lt;AI108,Übersetzungstexte!A$184,"")</f>
        <v/>
      </c>
      <c r="AL108" s="244" t="str">
        <f t="shared" si="43"/>
        <v/>
      </c>
      <c r="AM108" s="144"/>
    </row>
    <row r="109" spans="1:39" s="245" customFormat="1" ht="16.899999999999999" customHeight="1" x14ac:dyDescent="0.25">
      <c r="A109" s="246"/>
      <c r="B109" s="478"/>
      <c r="C109" s="479"/>
      <c r="D109" s="480"/>
      <c r="E109" s="471"/>
      <c r="F109" s="240"/>
      <c r="G109" s="214"/>
      <c r="H109" s="239"/>
      <c r="I109" s="170"/>
      <c r="J109" s="280"/>
      <c r="K109" s="170"/>
      <c r="L109" s="281"/>
      <c r="M109" s="240"/>
      <c r="N109" s="214"/>
      <c r="O109" s="247"/>
      <c r="P109" s="214"/>
      <c r="Q109" s="247"/>
      <c r="R109" s="214"/>
      <c r="S109" s="170"/>
      <c r="T109" s="281"/>
      <c r="U109" s="248"/>
      <c r="V109" s="249"/>
      <c r="W109" s="250"/>
      <c r="X109" s="233"/>
      <c r="Y109" s="242">
        <f t="shared" si="34"/>
        <v>0</v>
      </c>
      <c r="Z109" s="242">
        <f>IF('1042Ed Abrechnung'!D113="",0,1)</f>
        <v>0</v>
      </c>
      <c r="AA109" s="45" t="e">
        <f t="shared" si="35"/>
        <v>#VALUE!</v>
      </c>
      <c r="AB109" s="45">
        <f t="shared" si="36"/>
        <v>0</v>
      </c>
      <c r="AC109" s="56" t="str">
        <f t="shared" si="37"/>
        <v/>
      </c>
      <c r="AD109" s="45" t="str">
        <f t="shared" si="32"/>
        <v/>
      </c>
      <c r="AE109" s="45" t="str">
        <f t="shared" si="33"/>
        <v/>
      </c>
      <c r="AF109" s="45" t="str">
        <f t="shared" si="38"/>
        <v/>
      </c>
      <c r="AG109" s="45" t="str">
        <f t="shared" si="39"/>
        <v/>
      </c>
      <c r="AH109" s="243" t="str">
        <f t="shared" si="40"/>
        <v/>
      </c>
      <c r="AI109" s="244" t="str">
        <f t="shared" si="41"/>
        <v/>
      </c>
      <c r="AJ109" s="243" t="str">
        <f t="shared" si="42"/>
        <v/>
      </c>
      <c r="AK109" s="243" t="str">
        <f>IF(AH109&lt;AI109,Übersetzungstexte!A$184,"")</f>
        <v/>
      </c>
      <c r="AL109" s="244" t="str">
        <f t="shared" si="43"/>
        <v/>
      </c>
      <c r="AM109" s="144"/>
    </row>
    <row r="110" spans="1:39" s="245" customFormat="1" ht="16.899999999999999" customHeight="1" x14ac:dyDescent="0.25">
      <c r="A110" s="246"/>
      <c r="B110" s="478"/>
      <c r="C110" s="479"/>
      <c r="D110" s="480"/>
      <c r="E110" s="471"/>
      <c r="F110" s="240"/>
      <c r="G110" s="214"/>
      <c r="H110" s="239"/>
      <c r="I110" s="170"/>
      <c r="J110" s="280"/>
      <c r="K110" s="170"/>
      <c r="L110" s="281"/>
      <c r="M110" s="240"/>
      <c r="N110" s="214"/>
      <c r="O110" s="247"/>
      <c r="P110" s="214"/>
      <c r="Q110" s="247"/>
      <c r="R110" s="214"/>
      <c r="S110" s="170"/>
      <c r="T110" s="281"/>
      <c r="U110" s="248"/>
      <c r="V110" s="249"/>
      <c r="W110" s="250"/>
      <c r="X110" s="233"/>
      <c r="Y110" s="242">
        <f t="shared" si="34"/>
        <v>0</v>
      </c>
      <c r="Z110" s="242">
        <f>IF('1042Ed Abrechnung'!D114="",0,1)</f>
        <v>0</v>
      </c>
      <c r="AA110" s="45" t="e">
        <f t="shared" si="35"/>
        <v>#VALUE!</v>
      </c>
      <c r="AB110" s="45">
        <f t="shared" si="36"/>
        <v>0</v>
      </c>
      <c r="AC110" s="56" t="str">
        <f t="shared" si="37"/>
        <v/>
      </c>
      <c r="AD110" s="45" t="str">
        <f t="shared" si="32"/>
        <v/>
      </c>
      <c r="AE110" s="45" t="str">
        <f t="shared" si="33"/>
        <v/>
      </c>
      <c r="AF110" s="45" t="str">
        <f t="shared" si="38"/>
        <v/>
      </c>
      <c r="AG110" s="45" t="str">
        <f t="shared" si="39"/>
        <v/>
      </c>
      <c r="AH110" s="243" t="str">
        <f t="shared" si="40"/>
        <v/>
      </c>
      <c r="AI110" s="244" t="str">
        <f t="shared" si="41"/>
        <v/>
      </c>
      <c r="AJ110" s="243" t="str">
        <f t="shared" si="42"/>
        <v/>
      </c>
      <c r="AK110" s="243" t="str">
        <f>IF(AH110&lt;AI110,Übersetzungstexte!A$184,"")</f>
        <v/>
      </c>
      <c r="AL110" s="244" t="str">
        <f t="shared" si="43"/>
        <v/>
      </c>
      <c r="AM110" s="144"/>
    </row>
    <row r="111" spans="1:39" s="245" customFormat="1" ht="16.899999999999999" customHeight="1" x14ac:dyDescent="0.25">
      <c r="A111" s="246"/>
      <c r="B111" s="478"/>
      <c r="C111" s="479"/>
      <c r="D111" s="480"/>
      <c r="E111" s="471"/>
      <c r="F111" s="240"/>
      <c r="G111" s="214"/>
      <c r="H111" s="239"/>
      <c r="I111" s="170"/>
      <c r="J111" s="280"/>
      <c r="K111" s="170"/>
      <c r="L111" s="281"/>
      <c r="M111" s="240"/>
      <c r="N111" s="214"/>
      <c r="O111" s="247"/>
      <c r="P111" s="214"/>
      <c r="Q111" s="247"/>
      <c r="R111" s="214"/>
      <c r="S111" s="170"/>
      <c r="T111" s="281"/>
      <c r="U111" s="248"/>
      <c r="V111" s="249"/>
      <c r="W111" s="250"/>
      <c r="X111" s="233"/>
      <c r="Y111" s="242">
        <f t="shared" si="34"/>
        <v>0</v>
      </c>
      <c r="Z111" s="242">
        <f>IF('1042Ed Abrechnung'!D115="",0,1)</f>
        <v>0</v>
      </c>
      <c r="AA111" s="45" t="e">
        <f t="shared" si="35"/>
        <v>#VALUE!</v>
      </c>
      <c r="AB111" s="45">
        <f t="shared" si="36"/>
        <v>0</v>
      </c>
      <c r="AC111" s="56" t="str">
        <f t="shared" si="37"/>
        <v/>
      </c>
      <c r="AD111" s="45" t="str">
        <f t="shared" si="32"/>
        <v/>
      </c>
      <c r="AE111" s="45" t="str">
        <f t="shared" si="33"/>
        <v/>
      </c>
      <c r="AF111" s="45" t="str">
        <f t="shared" si="38"/>
        <v/>
      </c>
      <c r="AG111" s="45" t="str">
        <f t="shared" si="39"/>
        <v/>
      </c>
      <c r="AH111" s="243" t="str">
        <f t="shared" si="40"/>
        <v/>
      </c>
      <c r="AI111" s="244" t="str">
        <f t="shared" si="41"/>
        <v/>
      </c>
      <c r="AJ111" s="243" t="str">
        <f t="shared" si="42"/>
        <v/>
      </c>
      <c r="AK111" s="243" t="str">
        <f>IF(AH111&lt;AI111,Übersetzungstexte!A$184,"")</f>
        <v/>
      </c>
      <c r="AL111" s="244" t="str">
        <f t="shared" si="43"/>
        <v/>
      </c>
      <c r="AM111" s="144"/>
    </row>
    <row r="112" spans="1:39" s="245" customFormat="1" ht="16.899999999999999" customHeight="1" x14ac:dyDescent="0.25">
      <c r="A112" s="246"/>
      <c r="B112" s="478"/>
      <c r="C112" s="479"/>
      <c r="D112" s="480"/>
      <c r="E112" s="471"/>
      <c r="F112" s="240"/>
      <c r="G112" s="214"/>
      <c r="H112" s="239"/>
      <c r="I112" s="170"/>
      <c r="J112" s="280"/>
      <c r="K112" s="170"/>
      <c r="L112" s="281"/>
      <c r="M112" s="240"/>
      <c r="N112" s="214"/>
      <c r="O112" s="247"/>
      <c r="P112" s="214"/>
      <c r="Q112" s="247"/>
      <c r="R112" s="214"/>
      <c r="S112" s="170"/>
      <c r="T112" s="281"/>
      <c r="U112" s="248"/>
      <c r="V112" s="249"/>
      <c r="W112" s="250"/>
      <c r="X112" s="233"/>
      <c r="Y112" s="242">
        <f t="shared" si="34"/>
        <v>0</v>
      </c>
      <c r="Z112" s="242">
        <f>IF('1042Ed Abrechnung'!D116="",0,1)</f>
        <v>0</v>
      </c>
      <c r="AA112" s="45" t="e">
        <f t="shared" si="35"/>
        <v>#VALUE!</v>
      </c>
      <c r="AB112" s="45">
        <f t="shared" si="36"/>
        <v>0</v>
      </c>
      <c r="AC112" s="56" t="str">
        <f t="shared" si="37"/>
        <v/>
      </c>
      <c r="AD112" s="45" t="str">
        <f t="shared" si="32"/>
        <v/>
      </c>
      <c r="AE112" s="45" t="str">
        <f t="shared" si="33"/>
        <v/>
      </c>
      <c r="AF112" s="45" t="str">
        <f t="shared" si="38"/>
        <v/>
      </c>
      <c r="AG112" s="45" t="str">
        <f t="shared" si="39"/>
        <v/>
      </c>
      <c r="AH112" s="243" t="str">
        <f t="shared" si="40"/>
        <v/>
      </c>
      <c r="AI112" s="244" t="str">
        <f t="shared" si="41"/>
        <v/>
      </c>
      <c r="AJ112" s="243" t="str">
        <f t="shared" si="42"/>
        <v/>
      </c>
      <c r="AK112" s="243" t="str">
        <f>IF(AH112&lt;AI112,Übersetzungstexte!A$184,"")</f>
        <v/>
      </c>
      <c r="AL112" s="244" t="str">
        <f t="shared" si="43"/>
        <v/>
      </c>
      <c r="AM112" s="144"/>
    </row>
    <row r="113" spans="1:39" s="245" customFormat="1" ht="16.899999999999999" customHeight="1" x14ac:dyDescent="0.25">
      <c r="A113" s="246"/>
      <c r="B113" s="478"/>
      <c r="C113" s="479"/>
      <c r="D113" s="480"/>
      <c r="E113" s="471"/>
      <c r="F113" s="240"/>
      <c r="G113" s="214"/>
      <c r="H113" s="239"/>
      <c r="I113" s="170"/>
      <c r="J113" s="280"/>
      <c r="K113" s="170"/>
      <c r="L113" s="281"/>
      <c r="M113" s="240"/>
      <c r="N113" s="214"/>
      <c r="O113" s="247"/>
      <c r="P113" s="214"/>
      <c r="Q113" s="247"/>
      <c r="R113" s="214"/>
      <c r="S113" s="170"/>
      <c r="T113" s="281"/>
      <c r="U113" s="248"/>
      <c r="V113" s="249"/>
      <c r="W113" s="250"/>
      <c r="X113" s="233"/>
      <c r="Y113" s="242">
        <f t="shared" si="34"/>
        <v>0</v>
      </c>
      <c r="Z113" s="242">
        <f>IF('1042Ed Abrechnung'!D117="",0,1)</f>
        <v>0</v>
      </c>
      <c r="AA113" s="45" t="e">
        <f t="shared" si="35"/>
        <v>#VALUE!</v>
      </c>
      <c r="AB113" s="45">
        <f t="shared" si="36"/>
        <v>0</v>
      </c>
      <c r="AC113" s="56" t="str">
        <f t="shared" si="37"/>
        <v/>
      </c>
      <c r="AD113" s="45" t="str">
        <f t="shared" si="32"/>
        <v/>
      </c>
      <c r="AE113" s="45" t="str">
        <f t="shared" si="33"/>
        <v/>
      </c>
      <c r="AF113" s="45" t="str">
        <f t="shared" si="38"/>
        <v/>
      </c>
      <c r="AG113" s="45" t="str">
        <f t="shared" si="39"/>
        <v/>
      </c>
      <c r="AH113" s="243" t="str">
        <f t="shared" si="40"/>
        <v/>
      </c>
      <c r="AI113" s="244" t="str">
        <f t="shared" si="41"/>
        <v/>
      </c>
      <c r="AJ113" s="243" t="str">
        <f t="shared" si="42"/>
        <v/>
      </c>
      <c r="AK113" s="243" t="str">
        <f>IF(AH113&lt;AI113,Übersetzungstexte!A$184,"")</f>
        <v/>
      </c>
      <c r="AL113" s="244" t="str">
        <f t="shared" si="43"/>
        <v/>
      </c>
      <c r="AM113" s="144"/>
    </row>
    <row r="114" spans="1:39" s="245" customFormat="1" ht="16.899999999999999" customHeight="1" x14ac:dyDescent="0.25">
      <c r="A114" s="246"/>
      <c r="B114" s="478"/>
      <c r="C114" s="479"/>
      <c r="D114" s="480"/>
      <c r="E114" s="471"/>
      <c r="F114" s="240"/>
      <c r="G114" s="214"/>
      <c r="H114" s="239"/>
      <c r="I114" s="170"/>
      <c r="J114" s="280"/>
      <c r="K114" s="170"/>
      <c r="L114" s="281"/>
      <c r="M114" s="240"/>
      <c r="N114" s="214"/>
      <c r="O114" s="247"/>
      <c r="P114" s="214"/>
      <c r="Q114" s="247"/>
      <c r="R114" s="214"/>
      <c r="S114" s="170"/>
      <c r="T114" s="281"/>
      <c r="U114" s="248"/>
      <c r="V114" s="249"/>
      <c r="W114" s="250"/>
      <c r="X114" s="233"/>
      <c r="Y114" s="242">
        <f t="shared" si="34"/>
        <v>0</v>
      </c>
      <c r="Z114" s="242">
        <f>IF('1042Ed Abrechnung'!D118="",0,1)</f>
        <v>0</v>
      </c>
      <c r="AA114" s="45" t="e">
        <f t="shared" si="35"/>
        <v>#VALUE!</v>
      </c>
      <c r="AB114" s="45">
        <f t="shared" si="36"/>
        <v>0</v>
      </c>
      <c r="AC114" s="56" t="str">
        <f t="shared" si="37"/>
        <v/>
      </c>
      <c r="AD114" s="45" t="str">
        <f t="shared" si="32"/>
        <v/>
      </c>
      <c r="AE114" s="45" t="str">
        <f t="shared" si="33"/>
        <v/>
      </c>
      <c r="AF114" s="45" t="str">
        <f t="shared" si="38"/>
        <v/>
      </c>
      <c r="AG114" s="45" t="str">
        <f t="shared" si="39"/>
        <v/>
      </c>
      <c r="AH114" s="243" t="str">
        <f t="shared" si="40"/>
        <v/>
      </c>
      <c r="AI114" s="244" t="str">
        <f t="shared" si="41"/>
        <v/>
      </c>
      <c r="AJ114" s="243" t="str">
        <f t="shared" si="42"/>
        <v/>
      </c>
      <c r="AK114" s="243" t="str">
        <f>IF(AH114&lt;AI114,Übersetzungstexte!A$184,"")</f>
        <v/>
      </c>
      <c r="AL114" s="244" t="str">
        <f t="shared" si="43"/>
        <v/>
      </c>
      <c r="AM114" s="144"/>
    </row>
    <row r="115" spans="1:39" s="245" customFormat="1" ht="16.899999999999999" customHeight="1" x14ac:dyDescent="0.25">
      <c r="A115" s="246"/>
      <c r="B115" s="478"/>
      <c r="C115" s="479"/>
      <c r="D115" s="480"/>
      <c r="E115" s="471"/>
      <c r="F115" s="240"/>
      <c r="G115" s="214"/>
      <c r="H115" s="239"/>
      <c r="I115" s="170"/>
      <c r="J115" s="280"/>
      <c r="K115" s="170"/>
      <c r="L115" s="281"/>
      <c r="M115" s="240"/>
      <c r="N115" s="214"/>
      <c r="O115" s="247"/>
      <c r="P115" s="214"/>
      <c r="Q115" s="247"/>
      <c r="R115" s="214"/>
      <c r="S115" s="170"/>
      <c r="T115" s="281"/>
      <c r="U115" s="248"/>
      <c r="V115" s="249"/>
      <c r="W115" s="250"/>
      <c r="X115" s="233"/>
      <c r="Y115" s="242">
        <f t="shared" si="34"/>
        <v>0</v>
      </c>
      <c r="Z115" s="242">
        <f>IF('1042Ed Abrechnung'!D119="",0,1)</f>
        <v>0</v>
      </c>
      <c r="AA115" s="45" t="e">
        <f t="shared" si="35"/>
        <v>#VALUE!</v>
      </c>
      <c r="AB115" s="45">
        <f t="shared" si="36"/>
        <v>0</v>
      </c>
      <c r="AC115" s="56" t="str">
        <f t="shared" si="37"/>
        <v/>
      </c>
      <c r="AD115" s="45" t="str">
        <f t="shared" si="32"/>
        <v/>
      </c>
      <c r="AE115" s="45" t="str">
        <f t="shared" si="33"/>
        <v/>
      </c>
      <c r="AF115" s="45" t="str">
        <f t="shared" si="38"/>
        <v/>
      </c>
      <c r="AG115" s="45" t="str">
        <f t="shared" si="39"/>
        <v/>
      </c>
      <c r="AH115" s="243" t="str">
        <f t="shared" si="40"/>
        <v/>
      </c>
      <c r="AI115" s="244" t="str">
        <f t="shared" si="41"/>
        <v/>
      </c>
      <c r="AJ115" s="243" t="str">
        <f t="shared" si="42"/>
        <v/>
      </c>
      <c r="AK115" s="243" t="str">
        <f>IF(AH115&lt;AI115,Übersetzungstexte!A$184,"")</f>
        <v/>
      </c>
      <c r="AL115" s="244" t="str">
        <f t="shared" si="43"/>
        <v/>
      </c>
      <c r="AM115" s="144"/>
    </row>
    <row r="116" spans="1:39" s="245" customFormat="1" ht="16.899999999999999" customHeight="1" x14ac:dyDescent="0.25">
      <c r="A116" s="246"/>
      <c r="B116" s="478"/>
      <c r="C116" s="479"/>
      <c r="D116" s="480"/>
      <c r="E116" s="471"/>
      <c r="F116" s="240"/>
      <c r="G116" s="214"/>
      <c r="H116" s="239"/>
      <c r="I116" s="170"/>
      <c r="J116" s="280"/>
      <c r="K116" s="170"/>
      <c r="L116" s="281"/>
      <c r="M116" s="240"/>
      <c r="N116" s="214"/>
      <c r="O116" s="247"/>
      <c r="P116" s="214"/>
      <c r="Q116" s="247"/>
      <c r="R116" s="214"/>
      <c r="S116" s="170"/>
      <c r="T116" s="281"/>
      <c r="U116" s="248"/>
      <c r="V116" s="249"/>
      <c r="W116" s="250"/>
      <c r="X116" s="233"/>
      <c r="Y116" s="242">
        <f t="shared" si="34"/>
        <v>0</v>
      </c>
      <c r="Z116" s="242">
        <f>IF('1042Ed Abrechnung'!D120="",0,1)</f>
        <v>0</v>
      </c>
      <c r="AA116" s="45" t="e">
        <f t="shared" si="35"/>
        <v>#VALUE!</v>
      </c>
      <c r="AB116" s="45">
        <f t="shared" si="36"/>
        <v>0</v>
      </c>
      <c r="AC116" s="56" t="str">
        <f t="shared" si="37"/>
        <v/>
      </c>
      <c r="AD116" s="45" t="str">
        <f t="shared" si="32"/>
        <v/>
      </c>
      <c r="AE116" s="45" t="str">
        <f t="shared" si="33"/>
        <v/>
      </c>
      <c r="AF116" s="45" t="str">
        <f t="shared" si="38"/>
        <v/>
      </c>
      <c r="AG116" s="45" t="str">
        <f t="shared" si="39"/>
        <v/>
      </c>
      <c r="AH116" s="243" t="str">
        <f t="shared" si="40"/>
        <v/>
      </c>
      <c r="AI116" s="244" t="str">
        <f t="shared" si="41"/>
        <v/>
      </c>
      <c r="AJ116" s="243" t="str">
        <f t="shared" si="42"/>
        <v/>
      </c>
      <c r="AK116" s="243" t="str">
        <f>IF(AH116&lt;AI116,Übersetzungstexte!A$184,"")</f>
        <v/>
      </c>
      <c r="AL116" s="244" t="str">
        <f t="shared" si="43"/>
        <v/>
      </c>
      <c r="AM116" s="144"/>
    </row>
    <row r="117" spans="1:39" s="245" customFormat="1" ht="16.899999999999999" customHeight="1" x14ac:dyDescent="0.25">
      <c r="A117" s="246"/>
      <c r="B117" s="478"/>
      <c r="C117" s="479"/>
      <c r="D117" s="480"/>
      <c r="E117" s="471"/>
      <c r="F117" s="240"/>
      <c r="G117" s="214"/>
      <c r="H117" s="239"/>
      <c r="I117" s="170"/>
      <c r="J117" s="280"/>
      <c r="K117" s="170"/>
      <c r="L117" s="281"/>
      <c r="M117" s="240"/>
      <c r="N117" s="214"/>
      <c r="O117" s="247"/>
      <c r="P117" s="214"/>
      <c r="Q117" s="247"/>
      <c r="R117" s="214"/>
      <c r="S117" s="170"/>
      <c r="T117" s="281"/>
      <c r="U117" s="248"/>
      <c r="V117" s="249"/>
      <c r="W117" s="250"/>
      <c r="X117" s="233"/>
      <c r="Y117" s="242">
        <f t="shared" si="34"/>
        <v>0</v>
      </c>
      <c r="Z117" s="242">
        <f>IF('1042Ed Abrechnung'!D121="",0,1)</f>
        <v>0</v>
      </c>
      <c r="AA117" s="45" t="e">
        <f t="shared" si="35"/>
        <v>#VALUE!</v>
      </c>
      <c r="AB117" s="45">
        <f t="shared" si="36"/>
        <v>0</v>
      </c>
      <c r="AC117" s="56" t="str">
        <f t="shared" si="37"/>
        <v/>
      </c>
      <c r="AD117" s="45" t="str">
        <f t="shared" si="32"/>
        <v/>
      </c>
      <c r="AE117" s="45" t="str">
        <f t="shared" si="33"/>
        <v/>
      </c>
      <c r="AF117" s="45" t="str">
        <f t="shared" si="38"/>
        <v/>
      </c>
      <c r="AG117" s="45" t="str">
        <f t="shared" si="39"/>
        <v/>
      </c>
      <c r="AH117" s="243" t="str">
        <f t="shared" si="40"/>
        <v/>
      </c>
      <c r="AI117" s="244" t="str">
        <f t="shared" si="41"/>
        <v/>
      </c>
      <c r="AJ117" s="243" t="str">
        <f t="shared" si="42"/>
        <v/>
      </c>
      <c r="AK117" s="243" t="str">
        <f>IF(AH117&lt;AI117,Übersetzungstexte!A$184,"")</f>
        <v/>
      </c>
      <c r="AL117" s="244" t="str">
        <f t="shared" si="43"/>
        <v/>
      </c>
      <c r="AM117" s="144"/>
    </row>
    <row r="118" spans="1:39" s="245" customFormat="1" ht="16.899999999999999" customHeight="1" x14ac:dyDescent="0.25">
      <c r="A118" s="246"/>
      <c r="B118" s="478"/>
      <c r="C118" s="479"/>
      <c r="D118" s="480"/>
      <c r="E118" s="471"/>
      <c r="F118" s="240"/>
      <c r="G118" s="214"/>
      <c r="H118" s="239"/>
      <c r="I118" s="170"/>
      <c r="J118" s="280"/>
      <c r="K118" s="170"/>
      <c r="L118" s="281"/>
      <c r="M118" s="240"/>
      <c r="N118" s="214"/>
      <c r="O118" s="247"/>
      <c r="P118" s="214"/>
      <c r="Q118" s="247"/>
      <c r="R118" s="214"/>
      <c r="S118" s="170"/>
      <c r="T118" s="281"/>
      <c r="U118" s="248"/>
      <c r="V118" s="249"/>
      <c r="W118" s="250"/>
      <c r="X118" s="233"/>
      <c r="Y118" s="242">
        <f t="shared" si="34"/>
        <v>0</v>
      </c>
      <c r="Z118" s="242">
        <f>IF('1042Ed Abrechnung'!D122="",0,1)</f>
        <v>0</v>
      </c>
      <c r="AA118" s="45" t="e">
        <f t="shared" si="35"/>
        <v>#VALUE!</v>
      </c>
      <c r="AB118" s="45">
        <f t="shared" si="36"/>
        <v>0</v>
      </c>
      <c r="AC118" s="56" t="str">
        <f t="shared" si="37"/>
        <v/>
      </c>
      <c r="AD118" s="45" t="str">
        <f t="shared" si="32"/>
        <v/>
      </c>
      <c r="AE118" s="45" t="str">
        <f t="shared" si="33"/>
        <v/>
      </c>
      <c r="AF118" s="45" t="str">
        <f t="shared" si="38"/>
        <v/>
      </c>
      <c r="AG118" s="45" t="str">
        <f t="shared" si="39"/>
        <v/>
      </c>
      <c r="AH118" s="243" t="str">
        <f t="shared" si="40"/>
        <v/>
      </c>
      <c r="AI118" s="244" t="str">
        <f t="shared" si="41"/>
        <v/>
      </c>
      <c r="AJ118" s="243" t="str">
        <f t="shared" si="42"/>
        <v/>
      </c>
      <c r="AK118" s="243" t="str">
        <f>IF(AH118&lt;AI118,Übersetzungstexte!A$184,"")</f>
        <v/>
      </c>
      <c r="AL118" s="244" t="str">
        <f t="shared" si="43"/>
        <v/>
      </c>
      <c r="AM118" s="144"/>
    </row>
    <row r="119" spans="1:39" s="245" customFormat="1" ht="16.899999999999999" customHeight="1" x14ac:dyDescent="0.25">
      <c r="A119" s="246"/>
      <c r="B119" s="478"/>
      <c r="C119" s="479"/>
      <c r="D119" s="480"/>
      <c r="E119" s="471"/>
      <c r="F119" s="240"/>
      <c r="G119" s="214"/>
      <c r="H119" s="239"/>
      <c r="I119" s="170"/>
      <c r="J119" s="280"/>
      <c r="K119" s="170"/>
      <c r="L119" s="281"/>
      <c r="M119" s="240"/>
      <c r="N119" s="214"/>
      <c r="O119" s="247"/>
      <c r="P119" s="214"/>
      <c r="Q119" s="247"/>
      <c r="R119" s="214"/>
      <c r="S119" s="170"/>
      <c r="T119" s="281"/>
      <c r="U119" s="248"/>
      <c r="V119" s="249"/>
      <c r="W119" s="250"/>
      <c r="X119" s="233"/>
      <c r="Y119" s="242">
        <f t="shared" si="34"/>
        <v>0</v>
      </c>
      <c r="Z119" s="242">
        <f>IF('1042Ed Abrechnung'!D123="",0,1)</f>
        <v>0</v>
      </c>
      <c r="AA119" s="45" t="e">
        <f t="shared" si="35"/>
        <v>#VALUE!</v>
      </c>
      <c r="AB119" s="45">
        <f t="shared" si="36"/>
        <v>0</v>
      </c>
      <c r="AC119" s="56" t="str">
        <f t="shared" si="37"/>
        <v/>
      </c>
      <c r="AD119" s="45" t="str">
        <f t="shared" si="32"/>
        <v/>
      </c>
      <c r="AE119" s="45" t="str">
        <f t="shared" si="33"/>
        <v/>
      </c>
      <c r="AF119" s="45" t="str">
        <f t="shared" si="38"/>
        <v/>
      </c>
      <c r="AG119" s="45" t="str">
        <f t="shared" si="39"/>
        <v/>
      </c>
      <c r="AH119" s="243" t="str">
        <f t="shared" si="40"/>
        <v/>
      </c>
      <c r="AI119" s="244" t="str">
        <f t="shared" si="41"/>
        <v/>
      </c>
      <c r="AJ119" s="243" t="str">
        <f t="shared" si="42"/>
        <v/>
      </c>
      <c r="AK119" s="243" t="str">
        <f>IF(AH119&lt;AI119,Übersetzungstexte!A$184,"")</f>
        <v/>
      </c>
      <c r="AL119" s="244" t="str">
        <f t="shared" si="43"/>
        <v/>
      </c>
      <c r="AM119" s="144"/>
    </row>
    <row r="120" spans="1:39" s="245" customFormat="1" ht="16.899999999999999" customHeight="1" x14ac:dyDescent="0.25">
      <c r="A120" s="246"/>
      <c r="B120" s="478"/>
      <c r="C120" s="479"/>
      <c r="D120" s="480"/>
      <c r="E120" s="471"/>
      <c r="F120" s="240"/>
      <c r="G120" s="214"/>
      <c r="H120" s="239"/>
      <c r="I120" s="170"/>
      <c r="J120" s="280"/>
      <c r="K120" s="170"/>
      <c r="L120" s="281"/>
      <c r="M120" s="240"/>
      <c r="N120" s="214"/>
      <c r="O120" s="247"/>
      <c r="P120" s="214"/>
      <c r="Q120" s="247"/>
      <c r="R120" s="214"/>
      <c r="S120" s="170"/>
      <c r="T120" s="281"/>
      <c r="U120" s="248"/>
      <c r="V120" s="249"/>
      <c r="W120" s="250"/>
      <c r="X120" s="233"/>
      <c r="Y120" s="242">
        <f t="shared" si="34"/>
        <v>0</v>
      </c>
      <c r="Z120" s="242">
        <f>IF('1042Ed Abrechnung'!D124="",0,1)</f>
        <v>0</v>
      </c>
      <c r="AA120" s="45" t="e">
        <f t="shared" si="35"/>
        <v>#VALUE!</v>
      </c>
      <c r="AB120" s="45">
        <f t="shared" si="36"/>
        <v>0</v>
      </c>
      <c r="AC120" s="56" t="str">
        <f t="shared" si="37"/>
        <v/>
      </c>
      <c r="AD120" s="45" t="str">
        <f t="shared" si="32"/>
        <v/>
      </c>
      <c r="AE120" s="45" t="str">
        <f t="shared" si="33"/>
        <v/>
      </c>
      <c r="AF120" s="45" t="str">
        <f t="shared" si="38"/>
        <v/>
      </c>
      <c r="AG120" s="45" t="str">
        <f t="shared" si="39"/>
        <v/>
      </c>
      <c r="AH120" s="243" t="str">
        <f t="shared" si="40"/>
        <v/>
      </c>
      <c r="AI120" s="244" t="str">
        <f t="shared" si="41"/>
        <v/>
      </c>
      <c r="AJ120" s="243" t="str">
        <f t="shared" si="42"/>
        <v/>
      </c>
      <c r="AK120" s="243" t="str">
        <f>IF(AH120&lt;AI120,Übersetzungstexte!A$184,"")</f>
        <v/>
      </c>
      <c r="AL120" s="244" t="str">
        <f t="shared" si="43"/>
        <v/>
      </c>
      <c r="AM120" s="144"/>
    </row>
    <row r="121" spans="1:39" s="245" customFormat="1" ht="16.899999999999999" customHeight="1" x14ac:dyDescent="0.25">
      <c r="A121" s="246"/>
      <c r="B121" s="478"/>
      <c r="C121" s="479"/>
      <c r="D121" s="480"/>
      <c r="E121" s="471"/>
      <c r="F121" s="240"/>
      <c r="G121" s="214"/>
      <c r="H121" s="239"/>
      <c r="I121" s="170"/>
      <c r="J121" s="280"/>
      <c r="K121" s="170"/>
      <c r="L121" s="281"/>
      <c r="M121" s="240"/>
      <c r="N121" s="214"/>
      <c r="O121" s="247"/>
      <c r="P121" s="214"/>
      <c r="Q121" s="247"/>
      <c r="R121" s="214"/>
      <c r="S121" s="170"/>
      <c r="T121" s="281"/>
      <c r="U121" s="248"/>
      <c r="V121" s="249"/>
      <c r="W121" s="250"/>
      <c r="X121" s="233"/>
      <c r="Y121" s="242">
        <f t="shared" si="34"/>
        <v>0</v>
      </c>
      <c r="Z121" s="242">
        <f>IF('1042Ed Abrechnung'!D125="",0,1)</f>
        <v>0</v>
      </c>
      <c r="AA121" s="45" t="e">
        <f t="shared" si="35"/>
        <v>#VALUE!</v>
      </c>
      <c r="AB121" s="45">
        <f t="shared" si="36"/>
        <v>0</v>
      </c>
      <c r="AC121" s="56" t="str">
        <f t="shared" si="37"/>
        <v/>
      </c>
      <c r="AD121" s="45" t="str">
        <f t="shared" si="32"/>
        <v/>
      </c>
      <c r="AE121" s="45" t="str">
        <f t="shared" si="33"/>
        <v/>
      </c>
      <c r="AF121" s="45" t="str">
        <f t="shared" si="38"/>
        <v/>
      </c>
      <c r="AG121" s="45" t="str">
        <f t="shared" si="39"/>
        <v/>
      </c>
      <c r="AH121" s="243" t="str">
        <f t="shared" si="40"/>
        <v/>
      </c>
      <c r="AI121" s="244" t="str">
        <f t="shared" si="41"/>
        <v/>
      </c>
      <c r="AJ121" s="243" t="str">
        <f t="shared" si="42"/>
        <v/>
      </c>
      <c r="AK121" s="243" t="str">
        <f>IF(AH121&lt;AI121,Übersetzungstexte!A$184,"")</f>
        <v/>
      </c>
      <c r="AL121" s="244" t="str">
        <f t="shared" si="43"/>
        <v/>
      </c>
      <c r="AM121" s="144"/>
    </row>
    <row r="122" spans="1:39" s="245" customFormat="1" ht="16.899999999999999" customHeight="1" x14ac:dyDescent="0.25">
      <c r="A122" s="246"/>
      <c r="B122" s="478"/>
      <c r="C122" s="479"/>
      <c r="D122" s="480"/>
      <c r="E122" s="471"/>
      <c r="F122" s="240"/>
      <c r="G122" s="214"/>
      <c r="H122" s="239"/>
      <c r="I122" s="170"/>
      <c r="J122" s="280"/>
      <c r="K122" s="170"/>
      <c r="L122" s="281"/>
      <c r="M122" s="240"/>
      <c r="N122" s="214"/>
      <c r="O122" s="247"/>
      <c r="P122" s="214"/>
      <c r="Q122" s="247"/>
      <c r="R122" s="214"/>
      <c r="S122" s="170"/>
      <c r="T122" s="281"/>
      <c r="U122" s="248"/>
      <c r="V122" s="249"/>
      <c r="W122" s="250"/>
      <c r="X122" s="233"/>
      <c r="Y122" s="242">
        <f t="shared" si="34"/>
        <v>0</v>
      </c>
      <c r="Z122" s="242">
        <f>IF('1042Ed Abrechnung'!D126="",0,1)</f>
        <v>0</v>
      </c>
      <c r="AA122" s="45" t="e">
        <f t="shared" si="35"/>
        <v>#VALUE!</v>
      </c>
      <c r="AB122" s="45">
        <f t="shared" si="36"/>
        <v>0</v>
      </c>
      <c r="AC122" s="56" t="str">
        <f t="shared" si="37"/>
        <v/>
      </c>
      <c r="AD122" s="45" t="str">
        <f t="shared" si="32"/>
        <v/>
      </c>
      <c r="AE122" s="45" t="str">
        <f t="shared" si="33"/>
        <v/>
      </c>
      <c r="AF122" s="45" t="str">
        <f t="shared" si="38"/>
        <v/>
      </c>
      <c r="AG122" s="45" t="str">
        <f t="shared" si="39"/>
        <v/>
      </c>
      <c r="AH122" s="243" t="str">
        <f t="shared" si="40"/>
        <v/>
      </c>
      <c r="AI122" s="244" t="str">
        <f t="shared" si="41"/>
        <v/>
      </c>
      <c r="AJ122" s="243" t="str">
        <f t="shared" si="42"/>
        <v/>
      </c>
      <c r="AK122" s="243" t="str">
        <f>IF(AH122&lt;AI122,Übersetzungstexte!A$184,"")</f>
        <v/>
      </c>
      <c r="AL122" s="244" t="str">
        <f t="shared" si="43"/>
        <v/>
      </c>
      <c r="AM122" s="144"/>
    </row>
    <row r="123" spans="1:39" s="245" customFormat="1" ht="16.899999999999999" customHeight="1" x14ac:dyDescent="0.25">
      <c r="A123" s="246"/>
      <c r="B123" s="478"/>
      <c r="C123" s="479"/>
      <c r="D123" s="480"/>
      <c r="E123" s="471"/>
      <c r="F123" s="240"/>
      <c r="G123" s="214"/>
      <c r="H123" s="239"/>
      <c r="I123" s="170"/>
      <c r="J123" s="280"/>
      <c r="K123" s="170"/>
      <c r="L123" s="281"/>
      <c r="M123" s="240"/>
      <c r="N123" s="214"/>
      <c r="O123" s="247"/>
      <c r="P123" s="214"/>
      <c r="Q123" s="247"/>
      <c r="R123" s="214"/>
      <c r="S123" s="170"/>
      <c r="T123" s="281"/>
      <c r="U123" s="248"/>
      <c r="V123" s="249"/>
      <c r="W123" s="250"/>
      <c r="X123" s="233"/>
      <c r="Y123" s="242">
        <f t="shared" si="34"/>
        <v>0</v>
      </c>
      <c r="Z123" s="242">
        <f>IF('1042Ed Abrechnung'!D127="",0,1)</f>
        <v>0</v>
      </c>
      <c r="AA123" s="45" t="e">
        <f t="shared" si="35"/>
        <v>#VALUE!</v>
      </c>
      <c r="AB123" s="45">
        <f t="shared" si="36"/>
        <v>0</v>
      </c>
      <c r="AC123" s="56" t="str">
        <f t="shared" si="37"/>
        <v/>
      </c>
      <c r="AD123" s="45" t="str">
        <f t="shared" si="32"/>
        <v/>
      </c>
      <c r="AE123" s="45" t="str">
        <f t="shared" si="33"/>
        <v/>
      </c>
      <c r="AF123" s="45" t="str">
        <f t="shared" si="38"/>
        <v/>
      </c>
      <c r="AG123" s="45" t="str">
        <f t="shared" si="39"/>
        <v/>
      </c>
      <c r="AH123" s="243" t="str">
        <f t="shared" si="40"/>
        <v/>
      </c>
      <c r="AI123" s="244" t="str">
        <f t="shared" si="41"/>
        <v/>
      </c>
      <c r="AJ123" s="243" t="str">
        <f t="shared" si="42"/>
        <v/>
      </c>
      <c r="AK123" s="243" t="str">
        <f>IF(AH123&lt;AI123,Übersetzungstexte!A$184,"")</f>
        <v/>
      </c>
      <c r="AL123" s="244" t="str">
        <f t="shared" si="43"/>
        <v/>
      </c>
      <c r="AM123" s="144"/>
    </row>
    <row r="124" spans="1:39" s="245" customFormat="1" ht="16.899999999999999" customHeight="1" x14ac:dyDescent="0.25">
      <c r="A124" s="246"/>
      <c r="B124" s="478"/>
      <c r="C124" s="479"/>
      <c r="D124" s="480"/>
      <c r="E124" s="471"/>
      <c r="F124" s="240"/>
      <c r="G124" s="214"/>
      <c r="H124" s="239"/>
      <c r="I124" s="170"/>
      <c r="J124" s="280"/>
      <c r="K124" s="170"/>
      <c r="L124" s="281"/>
      <c r="M124" s="240"/>
      <c r="N124" s="214"/>
      <c r="O124" s="247"/>
      <c r="P124" s="214"/>
      <c r="Q124" s="247"/>
      <c r="R124" s="214"/>
      <c r="S124" s="170"/>
      <c r="T124" s="281"/>
      <c r="U124" s="248"/>
      <c r="V124" s="249"/>
      <c r="W124" s="250"/>
      <c r="X124" s="233"/>
      <c r="Y124" s="242">
        <f t="shared" si="34"/>
        <v>0</v>
      </c>
      <c r="Z124" s="242">
        <f>IF('1042Ed Abrechnung'!D128="",0,1)</f>
        <v>0</v>
      </c>
      <c r="AA124" s="45" t="e">
        <f t="shared" si="35"/>
        <v>#VALUE!</v>
      </c>
      <c r="AB124" s="45">
        <f t="shared" si="36"/>
        <v>0</v>
      </c>
      <c r="AC124" s="56" t="str">
        <f t="shared" si="37"/>
        <v/>
      </c>
      <c r="AD124" s="45" t="str">
        <f t="shared" si="32"/>
        <v/>
      </c>
      <c r="AE124" s="45" t="str">
        <f t="shared" si="33"/>
        <v/>
      </c>
      <c r="AF124" s="45" t="str">
        <f t="shared" si="38"/>
        <v/>
      </c>
      <c r="AG124" s="45" t="str">
        <f t="shared" si="39"/>
        <v/>
      </c>
      <c r="AH124" s="243" t="str">
        <f t="shared" si="40"/>
        <v/>
      </c>
      <c r="AI124" s="244" t="str">
        <f t="shared" si="41"/>
        <v/>
      </c>
      <c r="AJ124" s="243" t="str">
        <f t="shared" si="42"/>
        <v/>
      </c>
      <c r="AK124" s="243" t="str">
        <f>IF(AH124&lt;AI124,Übersetzungstexte!A$184,"")</f>
        <v/>
      </c>
      <c r="AL124" s="244" t="str">
        <f t="shared" si="43"/>
        <v/>
      </c>
      <c r="AM124" s="144"/>
    </row>
    <row r="125" spans="1:39" s="245" customFormat="1" ht="16.899999999999999" customHeight="1" x14ac:dyDescent="0.25">
      <c r="A125" s="246"/>
      <c r="B125" s="478"/>
      <c r="C125" s="479"/>
      <c r="D125" s="480"/>
      <c r="E125" s="471"/>
      <c r="F125" s="240"/>
      <c r="G125" s="214"/>
      <c r="H125" s="239"/>
      <c r="I125" s="170"/>
      <c r="J125" s="280"/>
      <c r="K125" s="170"/>
      <c r="L125" s="281"/>
      <c r="M125" s="240"/>
      <c r="N125" s="214"/>
      <c r="O125" s="247"/>
      <c r="P125" s="214"/>
      <c r="Q125" s="247"/>
      <c r="R125" s="214"/>
      <c r="S125" s="170"/>
      <c r="T125" s="281"/>
      <c r="U125" s="248"/>
      <c r="V125" s="249"/>
      <c r="W125" s="250"/>
      <c r="X125" s="233"/>
      <c r="Y125" s="242">
        <f t="shared" si="34"/>
        <v>0</v>
      </c>
      <c r="Z125" s="242">
        <f>IF('1042Ed Abrechnung'!D129="",0,1)</f>
        <v>0</v>
      </c>
      <c r="AA125" s="45" t="e">
        <f t="shared" si="35"/>
        <v>#VALUE!</v>
      </c>
      <c r="AB125" s="45">
        <f t="shared" si="36"/>
        <v>0</v>
      </c>
      <c r="AC125" s="56" t="str">
        <f t="shared" si="37"/>
        <v/>
      </c>
      <c r="AD125" s="45" t="str">
        <f t="shared" si="32"/>
        <v/>
      </c>
      <c r="AE125" s="45" t="str">
        <f t="shared" si="33"/>
        <v/>
      </c>
      <c r="AF125" s="45" t="str">
        <f t="shared" si="38"/>
        <v/>
      </c>
      <c r="AG125" s="45" t="str">
        <f t="shared" si="39"/>
        <v/>
      </c>
      <c r="AH125" s="243" t="str">
        <f t="shared" si="40"/>
        <v/>
      </c>
      <c r="AI125" s="244" t="str">
        <f t="shared" si="41"/>
        <v/>
      </c>
      <c r="AJ125" s="243" t="str">
        <f t="shared" si="42"/>
        <v/>
      </c>
      <c r="AK125" s="243" t="str">
        <f>IF(AH125&lt;AI125,Übersetzungstexte!A$184,"")</f>
        <v/>
      </c>
      <c r="AL125" s="244" t="str">
        <f t="shared" si="43"/>
        <v/>
      </c>
      <c r="AM125" s="144"/>
    </row>
    <row r="126" spans="1:39" s="245" customFormat="1" ht="16.899999999999999" customHeight="1" x14ac:dyDescent="0.25">
      <c r="A126" s="246"/>
      <c r="B126" s="478"/>
      <c r="C126" s="479"/>
      <c r="D126" s="480"/>
      <c r="E126" s="471"/>
      <c r="F126" s="240"/>
      <c r="G126" s="214"/>
      <c r="H126" s="239"/>
      <c r="I126" s="170"/>
      <c r="J126" s="280"/>
      <c r="K126" s="170"/>
      <c r="L126" s="281"/>
      <c r="M126" s="240"/>
      <c r="N126" s="214"/>
      <c r="O126" s="247"/>
      <c r="P126" s="214"/>
      <c r="Q126" s="247"/>
      <c r="R126" s="214"/>
      <c r="S126" s="170"/>
      <c r="T126" s="281"/>
      <c r="U126" s="248"/>
      <c r="V126" s="249"/>
      <c r="W126" s="250"/>
      <c r="X126" s="233"/>
      <c r="Y126" s="242">
        <f t="shared" si="34"/>
        <v>0</v>
      </c>
      <c r="Z126" s="242">
        <f>IF('1042Ed Abrechnung'!D130="",0,1)</f>
        <v>0</v>
      </c>
      <c r="AA126" s="45" t="e">
        <f t="shared" si="35"/>
        <v>#VALUE!</v>
      </c>
      <c r="AB126" s="45">
        <f t="shared" si="36"/>
        <v>0</v>
      </c>
      <c r="AC126" s="56" t="str">
        <f t="shared" si="37"/>
        <v/>
      </c>
      <c r="AD126" s="45" t="str">
        <f t="shared" si="32"/>
        <v/>
      </c>
      <c r="AE126" s="45" t="str">
        <f t="shared" si="33"/>
        <v/>
      </c>
      <c r="AF126" s="45" t="str">
        <f t="shared" si="38"/>
        <v/>
      </c>
      <c r="AG126" s="45" t="str">
        <f t="shared" si="39"/>
        <v/>
      </c>
      <c r="AH126" s="243" t="str">
        <f t="shared" si="40"/>
        <v/>
      </c>
      <c r="AI126" s="244" t="str">
        <f t="shared" si="41"/>
        <v/>
      </c>
      <c r="AJ126" s="243" t="str">
        <f t="shared" si="42"/>
        <v/>
      </c>
      <c r="AK126" s="243" t="str">
        <f>IF(AH126&lt;AI126,Übersetzungstexte!A$184,"")</f>
        <v/>
      </c>
      <c r="AL126" s="244" t="str">
        <f t="shared" si="43"/>
        <v/>
      </c>
      <c r="AM126" s="144"/>
    </row>
    <row r="127" spans="1:39" s="245" customFormat="1" ht="16.899999999999999" customHeight="1" x14ac:dyDescent="0.25">
      <c r="A127" s="246"/>
      <c r="B127" s="478"/>
      <c r="C127" s="479"/>
      <c r="D127" s="480"/>
      <c r="E127" s="471"/>
      <c r="F127" s="240"/>
      <c r="G127" s="214"/>
      <c r="H127" s="239"/>
      <c r="I127" s="170"/>
      <c r="J127" s="280"/>
      <c r="K127" s="170"/>
      <c r="L127" s="281"/>
      <c r="M127" s="240"/>
      <c r="N127" s="214"/>
      <c r="O127" s="247"/>
      <c r="P127" s="214"/>
      <c r="Q127" s="247"/>
      <c r="R127" s="214"/>
      <c r="S127" s="170"/>
      <c r="T127" s="281"/>
      <c r="U127" s="248"/>
      <c r="V127" s="249"/>
      <c r="W127" s="250"/>
      <c r="X127" s="233"/>
      <c r="Y127" s="242">
        <f t="shared" si="34"/>
        <v>0</v>
      </c>
      <c r="Z127" s="242">
        <f>IF('1042Ed Abrechnung'!D131="",0,1)</f>
        <v>0</v>
      </c>
      <c r="AA127" s="45" t="e">
        <f t="shared" si="35"/>
        <v>#VALUE!</v>
      </c>
      <c r="AB127" s="45">
        <f t="shared" si="36"/>
        <v>0</v>
      </c>
      <c r="AC127" s="56" t="str">
        <f t="shared" si="37"/>
        <v/>
      </c>
      <c r="AD127" s="45" t="str">
        <f t="shared" si="32"/>
        <v/>
      </c>
      <c r="AE127" s="45" t="str">
        <f t="shared" si="33"/>
        <v/>
      </c>
      <c r="AF127" s="45" t="str">
        <f t="shared" si="38"/>
        <v/>
      </c>
      <c r="AG127" s="45" t="str">
        <f t="shared" si="39"/>
        <v/>
      </c>
      <c r="AH127" s="243" t="str">
        <f t="shared" si="40"/>
        <v/>
      </c>
      <c r="AI127" s="244" t="str">
        <f t="shared" si="41"/>
        <v/>
      </c>
      <c r="AJ127" s="243" t="str">
        <f t="shared" si="42"/>
        <v/>
      </c>
      <c r="AK127" s="243" t="str">
        <f>IF(AH127&lt;AI127,Übersetzungstexte!A$184,"")</f>
        <v/>
      </c>
      <c r="AL127" s="244" t="str">
        <f t="shared" si="43"/>
        <v/>
      </c>
      <c r="AM127" s="144"/>
    </row>
    <row r="128" spans="1:39" s="245" customFormat="1" ht="16.899999999999999" customHeight="1" x14ac:dyDescent="0.25">
      <c r="A128" s="246"/>
      <c r="B128" s="478"/>
      <c r="C128" s="479"/>
      <c r="D128" s="480"/>
      <c r="E128" s="471"/>
      <c r="F128" s="240"/>
      <c r="G128" s="214"/>
      <c r="H128" s="239"/>
      <c r="I128" s="170"/>
      <c r="J128" s="280"/>
      <c r="K128" s="170"/>
      <c r="L128" s="281"/>
      <c r="M128" s="240"/>
      <c r="N128" s="214"/>
      <c r="O128" s="247"/>
      <c r="P128" s="214"/>
      <c r="Q128" s="247"/>
      <c r="R128" s="214"/>
      <c r="S128" s="170"/>
      <c r="T128" s="281"/>
      <c r="U128" s="248"/>
      <c r="V128" s="249"/>
      <c r="W128" s="250"/>
      <c r="X128" s="233"/>
      <c r="Y128" s="242">
        <f t="shared" si="34"/>
        <v>0</v>
      </c>
      <c r="Z128" s="242">
        <f>IF('1042Ed Abrechnung'!D132="",0,1)</f>
        <v>0</v>
      </c>
      <c r="AA128" s="45" t="e">
        <f t="shared" si="35"/>
        <v>#VALUE!</v>
      </c>
      <c r="AB128" s="45">
        <f t="shared" si="36"/>
        <v>0</v>
      </c>
      <c r="AC128" s="56" t="str">
        <f t="shared" si="37"/>
        <v/>
      </c>
      <c r="AD128" s="45" t="str">
        <f t="shared" si="32"/>
        <v/>
      </c>
      <c r="AE128" s="45" t="str">
        <f t="shared" si="33"/>
        <v/>
      </c>
      <c r="AF128" s="45" t="str">
        <f t="shared" si="38"/>
        <v/>
      </c>
      <c r="AG128" s="45" t="str">
        <f t="shared" si="39"/>
        <v/>
      </c>
      <c r="AH128" s="243" t="str">
        <f t="shared" si="40"/>
        <v/>
      </c>
      <c r="AI128" s="244" t="str">
        <f t="shared" si="41"/>
        <v/>
      </c>
      <c r="AJ128" s="243" t="str">
        <f t="shared" si="42"/>
        <v/>
      </c>
      <c r="AK128" s="243" t="str">
        <f>IF(AH128&lt;AI128,Übersetzungstexte!A$184,"")</f>
        <v/>
      </c>
      <c r="AL128" s="244" t="str">
        <f t="shared" si="43"/>
        <v/>
      </c>
      <c r="AM128" s="144"/>
    </row>
    <row r="129" spans="1:39" s="245" customFormat="1" ht="16.899999999999999" customHeight="1" x14ac:dyDescent="0.25">
      <c r="A129" s="246"/>
      <c r="B129" s="478"/>
      <c r="C129" s="479"/>
      <c r="D129" s="480"/>
      <c r="E129" s="471"/>
      <c r="F129" s="240"/>
      <c r="G129" s="214"/>
      <c r="H129" s="239"/>
      <c r="I129" s="170"/>
      <c r="J129" s="280"/>
      <c r="K129" s="170"/>
      <c r="L129" s="281"/>
      <c r="M129" s="240"/>
      <c r="N129" s="214"/>
      <c r="O129" s="247"/>
      <c r="P129" s="214"/>
      <c r="Q129" s="247"/>
      <c r="R129" s="214"/>
      <c r="S129" s="170"/>
      <c r="T129" s="281"/>
      <c r="U129" s="248"/>
      <c r="V129" s="249"/>
      <c r="W129" s="250"/>
      <c r="X129" s="233"/>
      <c r="Y129" s="242">
        <f t="shared" si="34"/>
        <v>0</v>
      </c>
      <c r="Z129" s="242">
        <f>IF('1042Ed Abrechnung'!D133="",0,1)</f>
        <v>0</v>
      </c>
      <c r="AA129" s="45" t="e">
        <f t="shared" si="35"/>
        <v>#VALUE!</v>
      </c>
      <c r="AB129" s="45">
        <f t="shared" si="36"/>
        <v>0</v>
      </c>
      <c r="AC129" s="56" t="str">
        <f t="shared" si="37"/>
        <v/>
      </c>
      <c r="AD129" s="45" t="str">
        <f t="shared" si="32"/>
        <v/>
      </c>
      <c r="AE129" s="45" t="str">
        <f t="shared" si="33"/>
        <v/>
      </c>
      <c r="AF129" s="45" t="str">
        <f t="shared" si="38"/>
        <v/>
      </c>
      <c r="AG129" s="45" t="str">
        <f t="shared" si="39"/>
        <v/>
      </c>
      <c r="AH129" s="243" t="str">
        <f t="shared" si="40"/>
        <v/>
      </c>
      <c r="AI129" s="244" t="str">
        <f t="shared" si="41"/>
        <v/>
      </c>
      <c r="AJ129" s="243" t="str">
        <f t="shared" si="42"/>
        <v/>
      </c>
      <c r="AK129" s="243" t="str">
        <f>IF(AH129&lt;AI129,Übersetzungstexte!A$184,"")</f>
        <v/>
      </c>
      <c r="AL129" s="244" t="str">
        <f t="shared" si="43"/>
        <v/>
      </c>
      <c r="AM129" s="144"/>
    </row>
    <row r="130" spans="1:39" s="245" customFormat="1" ht="16.899999999999999" customHeight="1" x14ac:dyDescent="0.25">
      <c r="A130" s="246"/>
      <c r="B130" s="478"/>
      <c r="C130" s="479"/>
      <c r="D130" s="480"/>
      <c r="E130" s="471"/>
      <c r="F130" s="240"/>
      <c r="G130" s="214"/>
      <c r="H130" s="239"/>
      <c r="I130" s="170"/>
      <c r="J130" s="280"/>
      <c r="K130" s="170"/>
      <c r="L130" s="281"/>
      <c r="M130" s="240"/>
      <c r="N130" s="214"/>
      <c r="O130" s="247"/>
      <c r="P130" s="214"/>
      <c r="Q130" s="247"/>
      <c r="R130" s="214"/>
      <c r="S130" s="170"/>
      <c r="T130" s="281"/>
      <c r="U130" s="248"/>
      <c r="V130" s="249"/>
      <c r="W130" s="250"/>
      <c r="X130" s="233"/>
      <c r="Y130" s="242">
        <f t="shared" si="34"/>
        <v>0</v>
      </c>
      <c r="Z130" s="242">
        <f>IF('1042Ed Abrechnung'!D134="",0,1)</f>
        <v>0</v>
      </c>
      <c r="AA130" s="45" t="e">
        <f t="shared" si="35"/>
        <v>#VALUE!</v>
      </c>
      <c r="AB130" s="45">
        <f t="shared" si="36"/>
        <v>0</v>
      </c>
      <c r="AC130" s="56" t="str">
        <f t="shared" si="37"/>
        <v/>
      </c>
      <c r="AD130" s="45" t="str">
        <f t="shared" si="32"/>
        <v/>
      </c>
      <c r="AE130" s="45" t="str">
        <f t="shared" si="33"/>
        <v/>
      </c>
      <c r="AF130" s="45" t="str">
        <f t="shared" si="38"/>
        <v/>
      </c>
      <c r="AG130" s="45" t="str">
        <f t="shared" si="39"/>
        <v/>
      </c>
      <c r="AH130" s="243" t="str">
        <f t="shared" si="40"/>
        <v/>
      </c>
      <c r="AI130" s="244" t="str">
        <f t="shared" si="41"/>
        <v/>
      </c>
      <c r="AJ130" s="243" t="str">
        <f t="shared" si="42"/>
        <v/>
      </c>
      <c r="AK130" s="243" t="str">
        <f>IF(AH130&lt;AI130,Übersetzungstexte!A$184,"")</f>
        <v/>
      </c>
      <c r="AL130" s="244" t="str">
        <f t="shared" si="43"/>
        <v/>
      </c>
      <c r="AM130" s="144"/>
    </row>
    <row r="131" spans="1:39" s="245" customFormat="1" ht="16.899999999999999" customHeight="1" x14ac:dyDescent="0.25">
      <c r="A131" s="246"/>
      <c r="B131" s="478"/>
      <c r="C131" s="479"/>
      <c r="D131" s="480"/>
      <c r="E131" s="471"/>
      <c r="F131" s="240"/>
      <c r="G131" s="214"/>
      <c r="H131" s="239"/>
      <c r="I131" s="170"/>
      <c r="J131" s="280"/>
      <c r="K131" s="170"/>
      <c r="L131" s="281"/>
      <c r="M131" s="240"/>
      <c r="N131" s="214"/>
      <c r="O131" s="247"/>
      <c r="P131" s="214"/>
      <c r="Q131" s="247"/>
      <c r="R131" s="214"/>
      <c r="S131" s="170"/>
      <c r="T131" s="281"/>
      <c r="U131" s="248"/>
      <c r="V131" s="249"/>
      <c r="W131" s="250"/>
      <c r="X131" s="233"/>
      <c r="Y131" s="242">
        <f t="shared" si="34"/>
        <v>0</v>
      </c>
      <c r="Z131" s="242">
        <f>IF('1042Ed Abrechnung'!D135="",0,1)</f>
        <v>0</v>
      </c>
      <c r="AA131" s="45" t="e">
        <f t="shared" si="35"/>
        <v>#VALUE!</v>
      </c>
      <c r="AB131" s="45">
        <f t="shared" si="36"/>
        <v>0</v>
      </c>
      <c r="AC131" s="56" t="str">
        <f t="shared" si="37"/>
        <v/>
      </c>
      <c r="AD131" s="45" t="str">
        <f t="shared" si="32"/>
        <v/>
      </c>
      <c r="AE131" s="45" t="str">
        <f t="shared" si="33"/>
        <v/>
      </c>
      <c r="AF131" s="45" t="str">
        <f t="shared" si="38"/>
        <v/>
      </c>
      <c r="AG131" s="45" t="str">
        <f t="shared" si="39"/>
        <v/>
      </c>
      <c r="AH131" s="243" t="str">
        <f t="shared" si="40"/>
        <v/>
      </c>
      <c r="AI131" s="244" t="str">
        <f t="shared" si="41"/>
        <v/>
      </c>
      <c r="AJ131" s="243" t="str">
        <f t="shared" si="42"/>
        <v/>
      </c>
      <c r="AK131" s="243" t="str">
        <f>IF(AH131&lt;AI131,Übersetzungstexte!A$184,"")</f>
        <v/>
      </c>
      <c r="AL131" s="244" t="str">
        <f t="shared" si="43"/>
        <v/>
      </c>
      <c r="AM131" s="144"/>
    </row>
    <row r="132" spans="1:39" s="245" customFormat="1" ht="16.899999999999999" customHeight="1" x14ac:dyDescent="0.25">
      <c r="A132" s="246"/>
      <c r="B132" s="478"/>
      <c r="C132" s="479"/>
      <c r="D132" s="480"/>
      <c r="E132" s="471"/>
      <c r="F132" s="240"/>
      <c r="G132" s="214"/>
      <c r="H132" s="239"/>
      <c r="I132" s="170"/>
      <c r="J132" s="280"/>
      <c r="K132" s="170"/>
      <c r="L132" s="281"/>
      <c r="M132" s="240"/>
      <c r="N132" s="214"/>
      <c r="O132" s="247"/>
      <c r="P132" s="214"/>
      <c r="Q132" s="247"/>
      <c r="R132" s="214"/>
      <c r="S132" s="170"/>
      <c r="T132" s="281"/>
      <c r="U132" s="248"/>
      <c r="V132" s="249"/>
      <c r="W132" s="250"/>
      <c r="X132" s="233"/>
      <c r="Y132" s="242">
        <f t="shared" si="34"/>
        <v>0</v>
      </c>
      <c r="Z132" s="242">
        <f>IF('1042Ed Abrechnung'!D136="",0,1)</f>
        <v>0</v>
      </c>
      <c r="AA132" s="45" t="e">
        <f t="shared" si="35"/>
        <v>#VALUE!</v>
      </c>
      <c r="AB132" s="45">
        <f t="shared" si="36"/>
        <v>0</v>
      </c>
      <c r="AC132" s="56" t="str">
        <f t="shared" si="37"/>
        <v/>
      </c>
      <c r="AD132" s="45" t="str">
        <f t="shared" si="32"/>
        <v/>
      </c>
      <c r="AE132" s="45" t="str">
        <f t="shared" si="33"/>
        <v/>
      </c>
      <c r="AF132" s="45" t="str">
        <f t="shared" si="38"/>
        <v/>
      </c>
      <c r="AG132" s="45" t="str">
        <f t="shared" si="39"/>
        <v/>
      </c>
      <c r="AH132" s="243" t="str">
        <f t="shared" si="40"/>
        <v/>
      </c>
      <c r="AI132" s="244" t="str">
        <f t="shared" si="41"/>
        <v/>
      </c>
      <c r="AJ132" s="243" t="str">
        <f t="shared" si="42"/>
        <v/>
      </c>
      <c r="AK132" s="243" t="str">
        <f>IF(AH132&lt;AI132,Übersetzungstexte!A$184,"")</f>
        <v/>
      </c>
      <c r="AL132" s="244" t="str">
        <f t="shared" si="43"/>
        <v/>
      </c>
      <c r="AM132" s="144"/>
    </row>
    <row r="133" spans="1:39" s="245" customFormat="1" ht="16.899999999999999" customHeight="1" x14ac:dyDescent="0.25">
      <c r="A133" s="246"/>
      <c r="B133" s="478"/>
      <c r="C133" s="479"/>
      <c r="D133" s="480"/>
      <c r="E133" s="471"/>
      <c r="F133" s="240"/>
      <c r="G133" s="214"/>
      <c r="H133" s="239"/>
      <c r="I133" s="170"/>
      <c r="J133" s="280"/>
      <c r="K133" s="170"/>
      <c r="L133" s="281"/>
      <c r="M133" s="240"/>
      <c r="N133" s="214"/>
      <c r="O133" s="247"/>
      <c r="P133" s="214"/>
      <c r="Q133" s="247"/>
      <c r="R133" s="214"/>
      <c r="S133" s="170"/>
      <c r="T133" s="281"/>
      <c r="U133" s="248"/>
      <c r="V133" s="249"/>
      <c r="W133" s="250"/>
      <c r="X133" s="233"/>
      <c r="Y133" s="242">
        <f t="shared" si="34"/>
        <v>0</v>
      </c>
      <c r="Z133" s="242">
        <f>IF('1042Ed Abrechnung'!D137="",0,1)</f>
        <v>0</v>
      </c>
      <c r="AA133" s="45" t="e">
        <f t="shared" si="35"/>
        <v>#VALUE!</v>
      </c>
      <c r="AB133" s="45">
        <f t="shared" si="36"/>
        <v>0</v>
      </c>
      <c r="AC133" s="56" t="str">
        <f t="shared" si="37"/>
        <v/>
      </c>
      <c r="AD133" s="45" t="str">
        <f t="shared" si="32"/>
        <v/>
      </c>
      <c r="AE133" s="45" t="str">
        <f t="shared" si="33"/>
        <v/>
      </c>
      <c r="AF133" s="45" t="str">
        <f t="shared" si="38"/>
        <v/>
      </c>
      <c r="AG133" s="45" t="str">
        <f t="shared" si="39"/>
        <v/>
      </c>
      <c r="AH133" s="243" t="str">
        <f t="shared" si="40"/>
        <v/>
      </c>
      <c r="AI133" s="244" t="str">
        <f t="shared" si="41"/>
        <v/>
      </c>
      <c r="AJ133" s="243" t="str">
        <f t="shared" si="42"/>
        <v/>
      </c>
      <c r="AK133" s="243" t="str">
        <f>IF(AH133&lt;AI133,Übersetzungstexte!A$184,"")</f>
        <v/>
      </c>
      <c r="AL133" s="244" t="str">
        <f t="shared" si="43"/>
        <v/>
      </c>
      <c r="AM133" s="144"/>
    </row>
    <row r="134" spans="1:39" s="245" customFormat="1" ht="16.899999999999999" customHeight="1" x14ac:dyDescent="0.25">
      <c r="A134" s="246"/>
      <c r="B134" s="478"/>
      <c r="C134" s="479"/>
      <c r="D134" s="480"/>
      <c r="E134" s="471"/>
      <c r="F134" s="240"/>
      <c r="G134" s="214"/>
      <c r="H134" s="239"/>
      <c r="I134" s="170"/>
      <c r="J134" s="280"/>
      <c r="K134" s="170"/>
      <c r="L134" s="281"/>
      <c r="M134" s="240"/>
      <c r="N134" s="214"/>
      <c r="O134" s="247"/>
      <c r="P134" s="214"/>
      <c r="Q134" s="247"/>
      <c r="R134" s="214"/>
      <c r="S134" s="170"/>
      <c r="T134" s="281"/>
      <c r="U134" s="248"/>
      <c r="V134" s="249"/>
      <c r="W134" s="250"/>
      <c r="X134" s="233"/>
      <c r="Y134" s="242">
        <f t="shared" si="34"/>
        <v>0</v>
      </c>
      <c r="Z134" s="242">
        <f>IF('1042Ed Abrechnung'!D138="",0,1)</f>
        <v>0</v>
      </c>
      <c r="AA134" s="45" t="e">
        <f t="shared" si="35"/>
        <v>#VALUE!</v>
      </c>
      <c r="AB134" s="45">
        <f t="shared" si="36"/>
        <v>0</v>
      </c>
      <c r="AC134" s="56" t="str">
        <f t="shared" si="37"/>
        <v/>
      </c>
      <c r="AD134" s="45" t="str">
        <f t="shared" si="32"/>
        <v/>
      </c>
      <c r="AE134" s="45" t="str">
        <f t="shared" si="33"/>
        <v/>
      </c>
      <c r="AF134" s="45" t="str">
        <f t="shared" si="38"/>
        <v/>
      </c>
      <c r="AG134" s="45" t="str">
        <f t="shared" si="39"/>
        <v/>
      </c>
      <c r="AH134" s="243" t="str">
        <f t="shared" si="40"/>
        <v/>
      </c>
      <c r="AI134" s="244" t="str">
        <f t="shared" si="41"/>
        <v/>
      </c>
      <c r="AJ134" s="243" t="str">
        <f t="shared" si="42"/>
        <v/>
      </c>
      <c r="AK134" s="243" t="str">
        <f>IF(AH134&lt;AI134,Übersetzungstexte!A$184,"")</f>
        <v/>
      </c>
      <c r="AL134" s="244" t="str">
        <f t="shared" si="43"/>
        <v/>
      </c>
      <c r="AM134" s="144"/>
    </row>
    <row r="135" spans="1:39" s="245" customFormat="1" ht="16.899999999999999" customHeight="1" x14ac:dyDescent="0.25">
      <c r="A135" s="246"/>
      <c r="B135" s="478"/>
      <c r="C135" s="479"/>
      <c r="D135" s="480"/>
      <c r="E135" s="471"/>
      <c r="F135" s="240"/>
      <c r="G135" s="214"/>
      <c r="H135" s="239"/>
      <c r="I135" s="170"/>
      <c r="J135" s="280"/>
      <c r="K135" s="170"/>
      <c r="L135" s="281"/>
      <c r="M135" s="240"/>
      <c r="N135" s="214"/>
      <c r="O135" s="247"/>
      <c r="P135" s="214"/>
      <c r="Q135" s="247"/>
      <c r="R135" s="214"/>
      <c r="S135" s="170"/>
      <c r="T135" s="281"/>
      <c r="U135" s="248"/>
      <c r="V135" s="249"/>
      <c r="W135" s="250"/>
      <c r="X135" s="233"/>
      <c r="Y135" s="242">
        <f t="shared" si="34"/>
        <v>0</v>
      </c>
      <c r="Z135" s="242">
        <f>IF('1042Ed Abrechnung'!D139="",0,1)</f>
        <v>0</v>
      </c>
      <c r="AA135" s="45" t="e">
        <f t="shared" si="35"/>
        <v>#VALUE!</v>
      </c>
      <c r="AB135" s="45">
        <f t="shared" si="36"/>
        <v>0</v>
      </c>
      <c r="AC135" s="56" t="str">
        <f t="shared" si="37"/>
        <v/>
      </c>
      <c r="AD135" s="45" t="str">
        <f t="shared" si="32"/>
        <v/>
      </c>
      <c r="AE135" s="45" t="str">
        <f t="shared" si="33"/>
        <v/>
      </c>
      <c r="AF135" s="45" t="str">
        <f t="shared" si="38"/>
        <v/>
      </c>
      <c r="AG135" s="45" t="str">
        <f t="shared" si="39"/>
        <v/>
      </c>
      <c r="AH135" s="243" t="str">
        <f t="shared" si="40"/>
        <v/>
      </c>
      <c r="AI135" s="244" t="str">
        <f t="shared" si="41"/>
        <v/>
      </c>
      <c r="AJ135" s="243" t="str">
        <f t="shared" si="42"/>
        <v/>
      </c>
      <c r="AK135" s="243" t="str">
        <f>IF(AH135&lt;AI135,Übersetzungstexte!A$184,"")</f>
        <v/>
      </c>
      <c r="AL135" s="244" t="str">
        <f t="shared" si="43"/>
        <v/>
      </c>
      <c r="AM135" s="144"/>
    </row>
    <row r="136" spans="1:39" s="245" customFormat="1" ht="16.899999999999999" customHeight="1" x14ac:dyDescent="0.25">
      <c r="A136" s="246"/>
      <c r="B136" s="478"/>
      <c r="C136" s="479"/>
      <c r="D136" s="480"/>
      <c r="E136" s="471"/>
      <c r="F136" s="240"/>
      <c r="G136" s="214"/>
      <c r="H136" s="239"/>
      <c r="I136" s="170"/>
      <c r="J136" s="280"/>
      <c r="K136" s="170"/>
      <c r="L136" s="281"/>
      <c r="M136" s="240"/>
      <c r="N136" s="214"/>
      <c r="O136" s="247"/>
      <c r="P136" s="214"/>
      <c r="Q136" s="247"/>
      <c r="R136" s="214"/>
      <c r="S136" s="170"/>
      <c r="T136" s="281"/>
      <c r="U136" s="248"/>
      <c r="V136" s="249"/>
      <c r="W136" s="250"/>
      <c r="X136" s="233"/>
      <c r="Y136" s="242">
        <f t="shared" si="34"/>
        <v>0</v>
      </c>
      <c r="Z136" s="242">
        <f>IF('1042Ed Abrechnung'!D140="",0,1)</f>
        <v>0</v>
      </c>
      <c r="AA136" s="45" t="e">
        <f t="shared" si="35"/>
        <v>#VALUE!</v>
      </c>
      <c r="AB136" s="45">
        <f t="shared" si="36"/>
        <v>0</v>
      </c>
      <c r="AC136" s="56" t="str">
        <f t="shared" si="37"/>
        <v/>
      </c>
      <c r="AD136" s="45" t="str">
        <f t="shared" si="32"/>
        <v/>
      </c>
      <c r="AE136" s="45" t="str">
        <f t="shared" si="33"/>
        <v/>
      </c>
      <c r="AF136" s="45" t="str">
        <f t="shared" si="38"/>
        <v/>
      </c>
      <c r="AG136" s="45" t="str">
        <f t="shared" si="39"/>
        <v/>
      </c>
      <c r="AH136" s="243" t="str">
        <f t="shared" si="40"/>
        <v/>
      </c>
      <c r="AI136" s="244" t="str">
        <f t="shared" si="41"/>
        <v/>
      </c>
      <c r="AJ136" s="243" t="str">
        <f t="shared" si="42"/>
        <v/>
      </c>
      <c r="AK136" s="243" t="str">
        <f>IF(AH136&lt;AI136,Übersetzungstexte!A$184,"")</f>
        <v/>
      </c>
      <c r="AL136" s="244" t="str">
        <f t="shared" si="43"/>
        <v/>
      </c>
      <c r="AM136" s="144"/>
    </row>
    <row r="137" spans="1:39" s="245" customFormat="1" ht="16.899999999999999" customHeight="1" x14ac:dyDescent="0.25">
      <c r="A137" s="246"/>
      <c r="B137" s="478"/>
      <c r="C137" s="479"/>
      <c r="D137" s="480"/>
      <c r="E137" s="471"/>
      <c r="F137" s="240"/>
      <c r="G137" s="214"/>
      <c r="H137" s="239"/>
      <c r="I137" s="170"/>
      <c r="J137" s="280"/>
      <c r="K137" s="170"/>
      <c r="L137" s="281"/>
      <c r="M137" s="240"/>
      <c r="N137" s="214"/>
      <c r="O137" s="247"/>
      <c r="P137" s="214"/>
      <c r="Q137" s="247"/>
      <c r="R137" s="214"/>
      <c r="S137" s="170"/>
      <c r="T137" s="281"/>
      <c r="U137" s="248"/>
      <c r="V137" s="249"/>
      <c r="W137" s="250"/>
      <c r="X137" s="233"/>
      <c r="Y137" s="242">
        <f t="shared" si="34"/>
        <v>0</v>
      </c>
      <c r="Z137" s="242">
        <f>IF('1042Ed Abrechnung'!D141="",0,1)</f>
        <v>0</v>
      </c>
      <c r="AA137" s="45" t="e">
        <f t="shared" si="35"/>
        <v>#VALUE!</v>
      </c>
      <c r="AB137" s="45">
        <f t="shared" si="36"/>
        <v>0</v>
      </c>
      <c r="AC137" s="56" t="str">
        <f t="shared" si="37"/>
        <v/>
      </c>
      <c r="AD137" s="45" t="str">
        <f t="shared" ref="AD137:AD200" si="44">IF(OR(AND(A137="",B137="",C137=""),G137=0,G137=""),"",ROUND((1+AA137/100)*AB137*G137,2))</f>
        <v/>
      </c>
      <c r="AE137" s="45" t="str">
        <f t="shared" ref="AE137:AE200" si="45">IF(OR(AND(A137="",B137="",C137=""),G137=0,G137="",M137=0,M137=""),"",ROUND((1+AA137/100)*(I137/(Y$4*L137/5)+AB137*G137),2))</f>
        <v/>
      </c>
      <c r="AF137" s="45" t="str">
        <f t="shared" si="38"/>
        <v/>
      </c>
      <c r="AG137" s="45" t="str">
        <f t="shared" si="39"/>
        <v/>
      </c>
      <c r="AH137" s="243" t="str">
        <f t="shared" si="40"/>
        <v/>
      </c>
      <c r="AI137" s="244" t="str">
        <f t="shared" si="41"/>
        <v/>
      </c>
      <c r="AJ137" s="243" t="str">
        <f t="shared" si="42"/>
        <v/>
      </c>
      <c r="AK137" s="243" t="str">
        <f>IF(AH137&lt;AI137,Übersetzungstexte!A$184,"")</f>
        <v/>
      </c>
      <c r="AL137" s="244" t="str">
        <f t="shared" si="43"/>
        <v/>
      </c>
      <c r="AM137" s="144"/>
    </row>
    <row r="138" spans="1:39" s="245" customFormat="1" ht="16.899999999999999" customHeight="1" x14ac:dyDescent="0.25">
      <c r="A138" s="246"/>
      <c r="B138" s="478"/>
      <c r="C138" s="479"/>
      <c r="D138" s="480"/>
      <c r="E138" s="471"/>
      <c r="F138" s="240"/>
      <c r="G138" s="214"/>
      <c r="H138" s="239"/>
      <c r="I138" s="170"/>
      <c r="J138" s="280"/>
      <c r="K138" s="170"/>
      <c r="L138" s="281"/>
      <c r="M138" s="240"/>
      <c r="N138" s="214"/>
      <c r="O138" s="247"/>
      <c r="P138" s="214"/>
      <c r="Q138" s="247"/>
      <c r="R138" s="214"/>
      <c r="S138" s="170"/>
      <c r="T138" s="281"/>
      <c r="U138" s="248"/>
      <c r="V138" s="249"/>
      <c r="W138" s="250"/>
      <c r="X138" s="233"/>
      <c r="Y138" s="242">
        <f t="shared" ref="Y138:Y201" si="46">IF(Y$2-YEAR(D138)&lt;Y$3,0,1)</f>
        <v>0</v>
      </c>
      <c r="Z138" s="242">
        <f>IF('1042Ed Abrechnung'!D142="",0,1)</f>
        <v>0</v>
      </c>
      <c r="AA138" s="45" t="e">
        <f t="shared" ref="AA138:AA201" si="47">ROUND((K138+J138)/(Y$4-(K138+J138))*100,2)</f>
        <v>#VALUE!</v>
      </c>
      <c r="AB138" s="45">
        <f t="shared" ref="AB138:AB201" si="48">ROUND(H138,0)/12</f>
        <v>0</v>
      </c>
      <c r="AC138" s="56" t="str">
        <f t="shared" ref="AC138:AC201" si="49">IF(AND(A138="",B138="",C138=""),"",ROUND((Y$4-(K138+J138))*L138/60,1))</f>
        <v/>
      </c>
      <c r="AD138" s="45" t="str">
        <f t="shared" si="44"/>
        <v/>
      </c>
      <c r="AE138" s="45" t="str">
        <f t="shared" si="45"/>
        <v/>
      </c>
      <c r="AF138" s="45" t="str">
        <f t="shared" ref="AF138:AF201" si="50">IF(OR(AND(A138="",B138="",C138=""),F138=0,F138="",AC138=0,AC138=""),"",ROUND((AB138*F138/AC138),2))</f>
        <v/>
      </c>
      <c r="AG138" s="45" t="str">
        <f t="shared" ref="AG138:AG201" si="51">IF(OR(AND(A138="",B138="",C138=""),F138=0,F138="",AC138=0,AC138=""),"",ROUND((I138/(12*AB138*F138)+1)*AB138*F138/AC138,2))</f>
        <v/>
      </c>
      <c r="AH138" s="243" t="str">
        <f t="shared" ref="AH138:AH201" si="52">IF(OR(AND(A138="",B138="",C138=""),AC138=0,AC138=""),"",ROUND(AH$4 / AC138,1))</f>
        <v/>
      </c>
      <c r="AI138" s="244" t="str">
        <f t="shared" ref="AI138:AI201" si="53">IF(OR(AND(A138="",B138="",C138=""),Y$4=""),"",IF(AND(G138&gt;0,I138&gt;0),AE138, IF(G138&gt;0,AD138, IF(AND(F138&gt;0,I138&gt;0),AG138,AF138))))</f>
        <v/>
      </c>
      <c r="AJ138" s="243" t="str">
        <f t="shared" ref="AJ138:AJ201" si="54">IF(AH138&lt;AI138,AH138,AI138)</f>
        <v/>
      </c>
      <c r="AK138" s="243" t="str">
        <f>IF(AH138&lt;AI138,Übersetzungstexte!A$184,"")</f>
        <v/>
      </c>
      <c r="AL138" s="244" t="str">
        <f t="shared" ref="AL138:AL201" si="55">IF(AND(B138="",C138=""),"",CONCATENATE(B138,", ",C138))</f>
        <v/>
      </c>
      <c r="AM138" s="144"/>
    </row>
    <row r="139" spans="1:39" s="245" customFormat="1" ht="16.899999999999999" customHeight="1" x14ac:dyDescent="0.25">
      <c r="A139" s="246"/>
      <c r="B139" s="478"/>
      <c r="C139" s="479"/>
      <c r="D139" s="480"/>
      <c r="E139" s="471"/>
      <c r="F139" s="240"/>
      <c r="G139" s="214"/>
      <c r="H139" s="239"/>
      <c r="I139" s="170"/>
      <c r="J139" s="280"/>
      <c r="K139" s="170"/>
      <c r="L139" s="281"/>
      <c r="M139" s="240"/>
      <c r="N139" s="214"/>
      <c r="O139" s="247"/>
      <c r="P139" s="214"/>
      <c r="Q139" s="247"/>
      <c r="R139" s="214"/>
      <c r="S139" s="170"/>
      <c r="T139" s="281"/>
      <c r="U139" s="248"/>
      <c r="V139" s="249"/>
      <c r="W139" s="250"/>
      <c r="X139" s="233"/>
      <c r="Y139" s="242">
        <f t="shared" si="46"/>
        <v>0</v>
      </c>
      <c r="Z139" s="242">
        <f>IF('1042Ed Abrechnung'!D143="",0,1)</f>
        <v>0</v>
      </c>
      <c r="AA139" s="45" t="e">
        <f t="shared" si="47"/>
        <v>#VALUE!</v>
      </c>
      <c r="AB139" s="45">
        <f t="shared" si="48"/>
        <v>0</v>
      </c>
      <c r="AC139" s="56" t="str">
        <f t="shared" si="49"/>
        <v/>
      </c>
      <c r="AD139" s="45" t="str">
        <f t="shared" si="44"/>
        <v/>
      </c>
      <c r="AE139" s="45" t="str">
        <f t="shared" si="45"/>
        <v/>
      </c>
      <c r="AF139" s="45" t="str">
        <f t="shared" si="50"/>
        <v/>
      </c>
      <c r="AG139" s="45" t="str">
        <f t="shared" si="51"/>
        <v/>
      </c>
      <c r="AH139" s="243" t="str">
        <f t="shared" si="52"/>
        <v/>
      </c>
      <c r="AI139" s="244" t="str">
        <f t="shared" si="53"/>
        <v/>
      </c>
      <c r="AJ139" s="243" t="str">
        <f t="shared" si="54"/>
        <v/>
      </c>
      <c r="AK139" s="243" t="str">
        <f>IF(AH139&lt;AI139,Übersetzungstexte!A$184,"")</f>
        <v/>
      </c>
      <c r="AL139" s="244" t="str">
        <f t="shared" si="55"/>
        <v/>
      </c>
      <c r="AM139" s="144"/>
    </row>
    <row r="140" spans="1:39" s="245" customFormat="1" ht="16.899999999999999" customHeight="1" x14ac:dyDescent="0.25">
      <c r="A140" s="246"/>
      <c r="B140" s="478"/>
      <c r="C140" s="479"/>
      <c r="D140" s="480"/>
      <c r="E140" s="471"/>
      <c r="F140" s="240"/>
      <c r="G140" s="214"/>
      <c r="H140" s="239"/>
      <c r="I140" s="170"/>
      <c r="J140" s="280"/>
      <c r="K140" s="170"/>
      <c r="L140" s="281"/>
      <c r="M140" s="240"/>
      <c r="N140" s="214"/>
      <c r="O140" s="247"/>
      <c r="P140" s="214"/>
      <c r="Q140" s="247"/>
      <c r="R140" s="214"/>
      <c r="S140" s="170"/>
      <c r="T140" s="281"/>
      <c r="U140" s="248"/>
      <c r="V140" s="249"/>
      <c r="W140" s="250"/>
      <c r="X140" s="233"/>
      <c r="Y140" s="242">
        <f t="shared" si="46"/>
        <v>0</v>
      </c>
      <c r="Z140" s="242">
        <f>IF('1042Ed Abrechnung'!D144="",0,1)</f>
        <v>0</v>
      </c>
      <c r="AA140" s="45" t="e">
        <f t="shared" si="47"/>
        <v>#VALUE!</v>
      </c>
      <c r="AB140" s="45">
        <f t="shared" si="48"/>
        <v>0</v>
      </c>
      <c r="AC140" s="56" t="str">
        <f t="shared" si="49"/>
        <v/>
      </c>
      <c r="AD140" s="45" t="str">
        <f t="shared" si="44"/>
        <v/>
      </c>
      <c r="AE140" s="45" t="str">
        <f t="shared" si="45"/>
        <v/>
      </c>
      <c r="AF140" s="45" t="str">
        <f t="shared" si="50"/>
        <v/>
      </c>
      <c r="AG140" s="45" t="str">
        <f t="shared" si="51"/>
        <v/>
      </c>
      <c r="AH140" s="243" t="str">
        <f t="shared" si="52"/>
        <v/>
      </c>
      <c r="AI140" s="244" t="str">
        <f t="shared" si="53"/>
        <v/>
      </c>
      <c r="AJ140" s="243" t="str">
        <f t="shared" si="54"/>
        <v/>
      </c>
      <c r="AK140" s="243" t="str">
        <f>IF(AH140&lt;AI140,Übersetzungstexte!A$184,"")</f>
        <v/>
      </c>
      <c r="AL140" s="244" t="str">
        <f t="shared" si="55"/>
        <v/>
      </c>
      <c r="AM140" s="144"/>
    </row>
    <row r="141" spans="1:39" s="245" customFormat="1" ht="16.899999999999999" customHeight="1" x14ac:dyDescent="0.25">
      <c r="A141" s="246"/>
      <c r="B141" s="478"/>
      <c r="C141" s="479"/>
      <c r="D141" s="480"/>
      <c r="E141" s="471"/>
      <c r="F141" s="240"/>
      <c r="G141" s="214"/>
      <c r="H141" s="239"/>
      <c r="I141" s="170"/>
      <c r="J141" s="280"/>
      <c r="K141" s="170"/>
      <c r="L141" s="281"/>
      <c r="M141" s="240"/>
      <c r="N141" s="214"/>
      <c r="O141" s="247"/>
      <c r="P141" s="214"/>
      <c r="Q141" s="247"/>
      <c r="R141" s="214"/>
      <c r="S141" s="170"/>
      <c r="T141" s="281"/>
      <c r="U141" s="248"/>
      <c r="V141" s="249"/>
      <c r="W141" s="250"/>
      <c r="X141" s="233"/>
      <c r="Y141" s="242">
        <f t="shared" si="46"/>
        <v>0</v>
      </c>
      <c r="Z141" s="242">
        <f>IF('1042Ed Abrechnung'!D145="",0,1)</f>
        <v>0</v>
      </c>
      <c r="AA141" s="45" t="e">
        <f t="shared" si="47"/>
        <v>#VALUE!</v>
      </c>
      <c r="AB141" s="45">
        <f t="shared" si="48"/>
        <v>0</v>
      </c>
      <c r="AC141" s="56" t="str">
        <f t="shared" si="49"/>
        <v/>
      </c>
      <c r="AD141" s="45" t="str">
        <f t="shared" si="44"/>
        <v/>
      </c>
      <c r="AE141" s="45" t="str">
        <f t="shared" si="45"/>
        <v/>
      </c>
      <c r="AF141" s="45" t="str">
        <f t="shared" si="50"/>
        <v/>
      </c>
      <c r="AG141" s="45" t="str">
        <f t="shared" si="51"/>
        <v/>
      </c>
      <c r="AH141" s="243" t="str">
        <f t="shared" si="52"/>
        <v/>
      </c>
      <c r="AI141" s="244" t="str">
        <f t="shared" si="53"/>
        <v/>
      </c>
      <c r="AJ141" s="243" t="str">
        <f t="shared" si="54"/>
        <v/>
      </c>
      <c r="AK141" s="243" t="str">
        <f>IF(AH141&lt;AI141,Übersetzungstexte!A$184,"")</f>
        <v/>
      </c>
      <c r="AL141" s="244" t="str">
        <f t="shared" si="55"/>
        <v/>
      </c>
      <c r="AM141" s="144"/>
    </row>
    <row r="142" spans="1:39" s="245" customFormat="1" ht="16.899999999999999" customHeight="1" x14ac:dyDescent="0.25">
      <c r="A142" s="246"/>
      <c r="B142" s="478"/>
      <c r="C142" s="479"/>
      <c r="D142" s="480"/>
      <c r="E142" s="471"/>
      <c r="F142" s="240"/>
      <c r="G142" s="214"/>
      <c r="H142" s="239"/>
      <c r="I142" s="170"/>
      <c r="J142" s="280"/>
      <c r="K142" s="170"/>
      <c r="L142" s="281"/>
      <c r="M142" s="240"/>
      <c r="N142" s="214"/>
      <c r="O142" s="247"/>
      <c r="P142" s="214"/>
      <c r="Q142" s="247"/>
      <c r="R142" s="214"/>
      <c r="S142" s="170"/>
      <c r="T142" s="281"/>
      <c r="U142" s="248"/>
      <c r="V142" s="249"/>
      <c r="W142" s="250"/>
      <c r="X142" s="233"/>
      <c r="Y142" s="242">
        <f t="shared" si="46"/>
        <v>0</v>
      </c>
      <c r="Z142" s="242">
        <f>IF('1042Ed Abrechnung'!D146="",0,1)</f>
        <v>0</v>
      </c>
      <c r="AA142" s="45" t="e">
        <f t="shared" si="47"/>
        <v>#VALUE!</v>
      </c>
      <c r="AB142" s="45">
        <f t="shared" si="48"/>
        <v>0</v>
      </c>
      <c r="AC142" s="56" t="str">
        <f t="shared" si="49"/>
        <v/>
      </c>
      <c r="AD142" s="45" t="str">
        <f t="shared" si="44"/>
        <v/>
      </c>
      <c r="AE142" s="45" t="str">
        <f t="shared" si="45"/>
        <v/>
      </c>
      <c r="AF142" s="45" t="str">
        <f t="shared" si="50"/>
        <v/>
      </c>
      <c r="AG142" s="45" t="str">
        <f t="shared" si="51"/>
        <v/>
      </c>
      <c r="AH142" s="243" t="str">
        <f t="shared" si="52"/>
        <v/>
      </c>
      <c r="AI142" s="244" t="str">
        <f t="shared" si="53"/>
        <v/>
      </c>
      <c r="AJ142" s="243" t="str">
        <f t="shared" si="54"/>
        <v/>
      </c>
      <c r="AK142" s="243" t="str">
        <f>IF(AH142&lt;AI142,Übersetzungstexte!A$184,"")</f>
        <v/>
      </c>
      <c r="AL142" s="244" t="str">
        <f t="shared" si="55"/>
        <v/>
      </c>
      <c r="AM142" s="144"/>
    </row>
    <row r="143" spans="1:39" s="245" customFormat="1" ht="16.899999999999999" customHeight="1" x14ac:dyDescent="0.25">
      <c r="A143" s="246"/>
      <c r="B143" s="478"/>
      <c r="C143" s="479"/>
      <c r="D143" s="480"/>
      <c r="E143" s="471"/>
      <c r="F143" s="240"/>
      <c r="G143" s="214"/>
      <c r="H143" s="239"/>
      <c r="I143" s="170"/>
      <c r="J143" s="280"/>
      <c r="K143" s="170"/>
      <c r="L143" s="281"/>
      <c r="M143" s="240"/>
      <c r="N143" s="214"/>
      <c r="O143" s="247"/>
      <c r="P143" s="214"/>
      <c r="Q143" s="247"/>
      <c r="R143" s="214"/>
      <c r="S143" s="170"/>
      <c r="T143" s="281"/>
      <c r="U143" s="248"/>
      <c r="V143" s="249"/>
      <c r="W143" s="250"/>
      <c r="X143" s="233"/>
      <c r="Y143" s="242">
        <f t="shared" si="46"/>
        <v>0</v>
      </c>
      <c r="Z143" s="242">
        <f>IF('1042Ed Abrechnung'!D147="",0,1)</f>
        <v>0</v>
      </c>
      <c r="AA143" s="45" t="e">
        <f t="shared" si="47"/>
        <v>#VALUE!</v>
      </c>
      <c r="AB143" s="45">
        <f t="shared" si="48"/>
        <v>0</v>
      </c>
      <c r="AC143" s="56" t="str">
        <f t="shared" si="49"/>
        <v/>
      </c>
      <c r="AD143" s="45" t="str">
        <f t="shared" si="44"/>
        <v/>
      </c>
      <c r="AE143" s="45" t="str">
        <f t="shared" si="45"/>
        <v/>
      </c>
      <c r="AF143" s="45" t="str">
        <f t="shared" si="50"/>
        <v/>
      </c>
      <c r="AG143" s="45" t="str">
        <f t="shared" si="51"/>
        <v/>
      </c>
      <c r="AH143" s="243" t="str">
        <f t="shared" si="52"/>
        <v/>
      </c>
      <c r="AI143" s="244" t="str">
        <f t="shared" si="53"/>
        <v/>
      </c>
      <c r="AJ143" s="243" t="str">
        <f t="shared" si="54"/>
        <v/>
      </c>
      <c r="AK143" s="243" t="str">
        <f>IF(AH143&lt;AI143,Übersetzungstexte!A$184,"")</f>
        <v/>
      </c>
      <c r="AL143" s="244" t="str">
        <f t="shared" si="55"/>
        <v/>
      </c>
      <c r="AM143" s="144"/>
    </row>
    <row r="144" spans="1:39" s="245" customFormat="1" ht="16.899999999999999" customHeight="1" x14ac:dyDescent="0.25">
      <c r="A144" s="246"/>
      <c r="B144" s="478"/>
      <c r="C144" s="479"/>
      <c r="D144" s="480"/>
      <c r="E144" s="471"/>
      <c r="F144" s="240"/>
      <c r="G144" s="214"/>
      <c r="H144" s="239"/>
      <c r="I144" s="170"/>
      <c r="J144" s="280"/>
      <c r="K144" s="170"/>
      <c r="L144" s="281"/>
      <c r="M144" s="240"/>
      <c r="N144" s="214"/>
      <c r="O144" s="247"/>
      <c r="P144" s="214"/>
      <c r="Q144" s="247"/>
      <c r="R144" s="214"/>
      <c r="S144" s="170"/>
      <c r="T144" s="281"/>
      <c r="U144" s="248"/>
      <c r="V144" s="249"/>
      <c r="W144" s="250"/>
      <c r="X144" s="233"/>
      <c r="Y144" s="242">
        <f t="shared" si="46"/>
        <v>0</v>
      </c>
      <c r="Z144" s="242">
        <f>IF('1042Ed Abrechnung'!D148="",0,1)</f>
        <v>0</v>
      </c>
      <c r="AA144" s="45" t="e">
        <f t="shared" si="47"/>
        <v>#VALUE!</v>
      </c>
      <c r="AB144" s="45">
        <f t="shared" si="48"/>
        <v>0</v>
      </c>
      <c r="AC144" s="56" t="str">
        <f t="shared" si="49"/>
        <v/>
      </c>
      <c r="AD144" s="45" t="str">
        <f t="shared" si="44"/>
        <v/>
      </c>
      <c r="AE144" s="45" t="str">
        <f t="shared" si="45"/>
        <v/>
      </c>
      <c r="AF144" s="45" t="str">
        <f t="shared" si="50"/>
        <v/>
      </c>
      <c r="AG144" s="45" t="str">
        <f t="shared" si="51"/>
        <v/>
      </c>
      <c r="AH144" s="243" t="str">
        <f t="shared" si="52"/>
        <v/>
      </c>
      <c r="AI144" s="244" t="str">
        <f t="shared" si="53"/>
        <v/>
      </c>
      <c r="AJ144" s="243" t="str">
        <f t="shared" si="54"/>
        <v/>
      </c>
      <c r="AK144" s="243" t="str">
        <f>IF(AH144&lt;AI144,Übersetzungstexte!A$184,"")</f>
        <v/>
      </c>
      <c r="AL144" s="244" t="str">
        <f t="shared" si="55"/>
        <v/>
      </c>
      <c r="AM144" s="144"/>
    </row>
    <row r="145" spans="1:39" s="245" customFormat="1" ht="16.899999999999999" customHeight="1" x14ac:dyDescent="0.25">
      <c r="A145" s="246"/>
      <c r="B145" s="478"/>
      <c r="C145" s="479"/>
      <c r="D145" s="480"/>
      <c r="E145" s="471"/>
      <c r="F145" s="240"/>
      <c r="G145" s="214"/>
      <c r="H145" s="239"/>
      <c r="I145" s="170"/>
      <c r="J145" s="280"/>
      <c r="K145" s="170"/>
      <c r="L145" s="281"/>
      <c r="M145" s="240"/>
      <c r="N145" s="214"/>
      <c r="O145" s="247"/>
      <c r="P145" s="214"/>
      <c r="Q145" s="247"/>
      <c r="R145" s="214"/>
      <c r="S145" s="170"/>
      <c r="T145" s="281"/>
      <c r="U145" s="248"/>
      <c r="V145" s="249"/>
      <c r="W145" s="250"/>
      <c r="X145" s="233"/>
      <c r="Y145" s="242">
        <f t="shared" si="46"/>
        <v>0</v>
      </c>
      <c r="Z145" s="242">
        <f>IF('1042Ed Abrechnung'!D149="",0,1)</f>
        <v>0</v>
      </c>
      <c r="AA145" s="45" t="e">
        <f t="shared" si="47"/>
        <v>#VALUE!</v>
      </c>
      <c r="AB145" s="45">
        <f t="shared" si="48"/>
        <v>0</v>
      </c>
      <c r="AC145" s="56" t="str">
        <f t="shared" si="49"/>
        <v/>
      </c>
      <c r="AD145" s="45" t="str">
        <f t="shared" si="44"/>
        <v/>
      </c>
      <c r="AE145" s="45" t="str">
        <f t="shared" si="45"/>
        <v/>
      </c>
      <c r="AF145" s="45" t="str">
        <f t="shared" si="50"/>
        <v/>
      </c>
      <c r="AG145" s="45" t="str">
        <f t="shared" si="51"/>
        <v/>
      </c>
      <c r="AH145" s="243" t="str">
        <f t="shared" si="52"/>
        <v/>
      </c>
      <c r="AI145" s="244" t="str">
        <f t="shared" si="53"/>
        <v/>
      </c>
      <c r="AJ145" s="243" t="str">
        <f t="shared" si="54"/>
        <v/>
      </c>
      <c r="AK145" s="243" t="str">
        <f>IF(AH145&lt;AI145,Übersetzungstexte!A$184,"")</f>
        <v/>
      </c>
      <c r="AL145" s="244" t="str">
        <f t="shared" si="55"/>
        <v/>
      </c>
      <c r="AM145" s="144"/>
    </row>
    <row r="146" spans="1:39" s="245" customFormat="1" ht="16.899999999999999" customHeight="1" x14ac:dyDescent="0.25">
      <c r="A146" s="246"/>
      <c r="B146" s="478"/>
      <c r="C146" s="479"/>
      <c r="D146" s="480"/>
      <c r="E146" s="471"/>
      <c r="F146" s="240"/>
      <c r="G146" s="214"/>
      <c r="H146" s="239"/>
      <c r="I146" s="170"/>
      <c r="J146" s="280"/>
      <c r="K146" s="170"/>
      <c r="L146" s="281"/>
      <c r="M146" s="240"/>
      <c r="N146" s="214"/>
      <c r="O146" s="247"/>
      <c r="P146" s="214"/>
      <c r="Q146" s="247"/>
      <c r="R146" s="214"/>
      <c r="S146" s="170"/>
      <c r="T146" s="281"/>
      <c r="U146" s="248"/>
      <c r="V146" s="249"/>
      <c r="W146" s="250"/>
      <c r="X146" s="233"/>
      <c r="Y146" s="242">
        <f t="shared" si="46"/>
        <v>0</v>
      </c>
      <c r="Z146" s="242">
        <f>IF('1042Ed Abrechnung'!D150="",0,1)</f>
        <v>0</v>
      </c>
      <c r="AA146" s="45" t="e">
        <f t="shared" si="47"/>
        <v>#VALUE!</v>
      </c>
      <c r="AB146" s="45">
        <f t="shared" si="48"/>
        <v>0</v>
      </c>
      <c r="AC146" s="56" t="str">
        <f t="shared" si="49"/>
        <v/>
      </c>
      <c r="AD146" s="45" t="str">
        <f t="shared" si="44"/>
        <v/>
      </c>
      <c r="AE146" s="45" t="str">
        <f t="shared" si="45"/>
        <v/>
      </c>
      <c r="AF146" s="45" t="str">
        <f t="shared" si="50"/>
        <v/>
      </c>
      <c r="AG146" s="45" t="str">
        <f t="shared" si="51"/>
        <v/>
      </c>
      <c r="AH146" s="243" t="str">
        <f t="shared" si="52"/>
        <v/>
      </c>
      <c r="AI146" s="244" t="str">
        <f t="shared" si="53"/>
        <v/>
      </c>
      <c r="AJ146" s="243" t="str">
        <f t="shared" si="54"/>
        <v/>
      </c>
      <c r="AK146" s="243" t="str">
        <f>IF(AH146&lt;AI146,Übersetzungstexte!A$184,"")</f>
        <v/>
      </c>
      <c r="AL146" s="244" t="str">
        <f t="shared" si="55"/>
        <v/>
      </c>
      <c r="AM146" s="144"/>
    </row>
    <row r="147" spans="1:39" s="245" customFormat="1" ht="16.899999999999999" customHeight="1" x14ac:dyDescent="0.25">
      <c r="A147" s="246"/>
      <c r="B147" s="478"/>
      <c r="C147" s="479"/>
      <c r="D147" s="480"/>
      <c r="E147" s="471"/>
      <c r="F147" s="240"/>
      <c r="G147" s="214"/>
      <c r="H147" s="239"/>
      <c r="I147" s="170"/>
      <c r="J147" s="280"/>
      <c r="K147" s="170"/>
      <c r="L147" s="281"/>
      <c r="M147" s="240"/>
      <c r="N147" s="214"/>
      <c r="O147" s="247"/>
      <c r="P147" s="214"/>
      <c r="Q147" s="247"/>
      <c r="R147" s="214"/>
      <c r="S147" s="170"/>
      <c r="T147" s="281"/>
      <c r="U147" s="248"/>
      <c r="V147" s="249"/>
      <c r="W147" s="250"/>
      <c r="X147" s="233"/>
      <c r="Y147" s="242">
        <f t="shared" si="46"/>
        <v>0</v>
      </c>
      <c r="Z147" s="242">
        <f>IF('1042Ed Abrechnung'!D151="",0,1)</f>
        <v>0</v>
      </c>
      <c r="AA147" s="45" t="e">
        <f t="shared" si="47"/>
        <v>#VALUE!</v>
      </c>
      <c r="AB147" s="45">
        <f t="shared" si="48"/>
        <v>0</v>
      </c>
      <c r="AC147" s="56" t="str">
        <f t="shared" si="49"/>
        <v/>
      </c>
      <c r="AD147" s="45" t="str">
        <f t="shared" si="44"/>
        <v/>
      </c>
      <c r="AE147" s="45" t="str">
        <f t="shared" si="45"/>
        <v/>
      </c>
      <c r="AF147" s="45" t="str">
        <f t="shared" si="50"/>
        <v/>
      </c>
      <c r="AG147" s="45" t="str">
        <f t="shared" si="51"/>
        <v/>
      </c>
      <c r="AH147" s="243" t="str">
        <f t="shared" si="52"/>
        <v/>
      </c>
      <c r="AI147" s="244" t="str">
        <f t="shared" si="53"/>
        <v/>
      </c>
      <c r="AJ147" s="243" t="str">
        <f t="shared" si="54"/>
        <v/>
      </c>
      <c r="AK147" s="243" t="str">
        <f>IF(AH147&lt;AI147,Übersetzungstexte!A$184,"")</f>
        <v/>
      </c>
      <c r="AL147" s="244" t="str">
        <f t="shared" si="55"/>
        <v/>
      </c>
      <c r="AM147" s="144"/>
    </row>
    <row r="148" spans="1:39" s="245" customFormat="1" ht="16.899999999999999" customHeight="1" x14ac:dyDescent="0.25">
      <c r="A148" s="246"/>
      <c r="B148" s="478"/>
      <c r="C148" s="479"/>
      <c r="D148" s="480"/>
      <c r="E148" s="471"/>
      <c r="F148" s="240"/>
      <c r="G148" s="214"/>
      <c r="H148" s="239"/>
      <c r="I148" s="170"/>
      <c r="J148" s="280"/>
      <c r="K148" s="170"/>
      <c r="L148" s="281"/>
      <c r="M148" s="240"/>
      <c r="N148" s="214"/>
      <c r="O148" s="247"/>
      <c r="P148" s="214"/>
      <c r="Q148" s="247"/>
      <c r="R148" s="214"/>
      <c r="S148" s="170"/>
      <c r="T148" s="281"/>
      <c r="U148" s="248"/>
      <c r="V148" s="249"/>
      <c r="W148" s="250"/>
      <c r="X148" s="233"/>
      <c r="Y148" s="242">
        <f t="shared" si="46"/>
        <v>0</v>
      </c>
      <c r="Z148" s="242">
        <f>IF('1042Ed Abrechnung'!D152="",0,1)</f>
        <v>0</v>
      </c>
      <c r="AA148" s="45" t="e">
        <f t="shared" si="47"/>
        <v>#VALUE!</v>
      </c>
      <c r="AB148" s="45">
        <f t="shared" si="48"/>
        <v>0</v>
      </c>
      <c r="AC148" s="56" t="str">
        <f t="shared" si="49"/>
        <v/>
      </c>
      <c r="AD148" s="45" t="str">
        <f t="shared" si="44"/>
        <v/>
      </c>
      <c r="AE148" s="45" t="str">
        <f t="shared" si="45"/>
        <v/>
      </c>
      <c r="AF148" s="45" t="str">
        <f t="shared" si="50"/>
        <v/>
      </c>
      <c r="AG148" s="45" t="str">
        <f t="shared" si="51"/>
        <v/>
      </c>
      <c r="AH148" s="243" t="str">
        <f t="shared" si="52"/>
        <v/>
      </c>
      <c r="AI148" s="244" t="str">
        <f t="shared" si="53"/>
        <v/>
      </c>
      <c r="AJ148" s="243" t="str">
        <f t="shared" si="54"/>
        <v/>
      </c>
      <c r="AK148" s="243" t="str">
        <f>IF(AH148&lt;AI148,Übersetzungstexte!A$184,"")</f>
        <v/>
      </c>
      <c r="AL148" s="244" t="str">
        <f t="shared" si="55"/>
        <v/>
      </c>
      <c r="AM148" s="144"/>
    </row>
    <row r="149" spans="1:39" s="245" customFormat="1" ht="16.899999999999999" customHeight="1" x14ac:dyDescent="0.25">
      <c r="A149" s="246"/>
      <c r="B149" s="478"/>
      <c r="C149" s="479"/>
      <c r="D149" s="480"/>
      <c r="E149" s="471"/>
      <c r="F149" s="240"/>
      <c r="G149" s="214"/>
      <c r="H149" s="239"/>
      <c r="I149" s="170"/>
      <c r="J149" s="280"/>
      <c r="K149" s="170"/>
      <c r="L149" s="281"/>
      <c r="M149" s="240"/>
      <c r="N149" s="214"/>
      <c r="O149" s="247"/>
      <c r="P149" s="214"/>
      <c r="Q149" s="247"/>
      <c r="R149" s="214"/>
      <c r="S149" s="170"/>
      <c r="T149" s="281"/>
      <c r="U149" s="248"/>
      <c r="V149" s="249"/>
      <c r="W149" s="250"/>
      <c r="X149" s="233"/>
      <c r="Y149" s="242">
        <f t="shared" si="46"/>
        <v>0</v>
      </c>
      <c r="Z149" s="242">
        <f>IF('1042Ed Abrechnung'!D153="",0,1)</f>
        <v>0</v>
      </c>
      <c r="AA149" s="45" t="e">
        <f t="shared" si="47"/>
        <v>#VALUE!</v>
      </c>
      <c r="AB149" s="45">
        <f t="shared" si="48"/>
        <v>0</v>
      </c>
      <c r="AC149" s="56" t="str">
        <f t="shared" si="49"/>
        <v/>
      </c>
      <c r="AD149" s="45" t="str">
        <f t="shared" si="44"/>
        <v/>
      </c>
      <c r="AE149" s="45" t="str">
        <f t="shared" si="45"/>
        <v/>
      </c>
      <c r="AF149" s="45" t="str">
        <f t="shared" si="50"/>
        <v/>
      </c>
      <c r="AG149" s="45" t="str">
        <f t="shared" si="51"/>
        <v/>
      </c>
      <c r="AH149" s="243" t="str">
        <f t="shared" si="52"/>
        <v/>
      </c>
      <c r="AI149" s="244" t="str">
        <f t="shared" si="53"/>
        <v/>
      </c>
      <c r="AJ149" s="243" t="str">
        <f t="shared" si="54"/>
        <v/>
      </c>
      <c r="AK149" s="243" t="str">
        <f>IF(AH149&lt;AI149,Übersetzungstexte!A$184,"")</f>
        <v/>
      </c>
      <c r="AL149" s="244" t="str">
        <f t="shared" si="55"/>
        <v/>
      </c>
      <c r="AM149" s="144"/>
    </row>
    <row r="150" spans="1:39" s="245" customFormat="1" ht="16.899999999999999" customHeight="1" x14ac:dyDescent="0.25">
      <c r="A150" s="246"/>
      <c r="B150" s="478"/>
      <c r="C150" s="479"/>
      <c r="D150" s="480"/>
      <c r="E150" s="471"/>
      <c r="F150" s="240"/>
      <c r="G150" s="214"/>
      <c r="H150" s="239"/>
      <c r="I150" s="170"/>
      <c r="J150" s="280"/>
      <c r="K150" s="170"/>
      <c r="L150" s="281"/>
      <c r="M150" s="240"/>
      <c r="N150" s="214"/>
      <c r="O150" s="247"/>
      <c r="P150" s="214"/>
      <c r="Q150" s="247"/>
      <c r="R150" s="214"/>
      <c r="S150" s="170"/>
      <c r="T150" s="281"/>
      <c r="U150" s="248"/>
      <c r="V150" s="249"/>
      <c r="W150" s="250"/>
      <c r="X150" s="233"/>
      <c r="Y150" s="242">
        <f t="shared" si="46"/>
        <v>0</v>
      </c>
      <c r="Z150" s="242">
        <f>IF('1042Ed Abrechnung'!D154="",0,1)</f>
        <v>0</v>
      </c>
      <c r="AA150" s="45" t="e">
        <f t="shared" si="47"/>
        <v>#VALUE!</v>
      </c>
      <c r="AB150" s="45">
        <f t="shared" si="48"/>
        <v>0</v>
      </c>
      <c r="AC150" s="56" t="str">
        <f t="shared" si="49"/>
        <v/>
      </c>
      <c r="AD150" s="45" t="str">
        <f t="shared" si="44"/>
        <v/>
      </c>
      <c r="AE150" s="45" t="str">
        <f t="shared" si="45"/>
        <v/>
      </c>
      <c r="AF150" s="45" t="str">
        <f t="shared" si="50"/>
        <v/>
      </c>
      <c r="AG150" s="45" t="str">
        <f t="shared" si="51"/>
        <v/>
      </c>
      <c r="AH150" s="243" t="str">
        <f t="shared" si="52"/>
        <v/>
      </c>
      <c r="AI150" s="244" t="str">
        <f t="shared" si="53"/>
        <v/>
      </c>
      <c r="AJ150" s="243" t="str">
        <f t="shared" si="54"/>
        <v/>
      </c>
      <c r="AK150" s="243" t="str">
        <f>IF(AH150&lt;AI150,Übersetzungstexte!A$184,"")</f>
        <v/>
      </c>
      <c r="AL150" s="244" t="str">
        <f t="shared" si="55"/>
        <v/>
      </c>
      <c r="AM150" s="144"/>
    </row>
    <row r="151" spans="1:39" s="245" customFormat="1" ht="16.899999999999999" customHeight="1" x14ac:dyDescent="0.25">
      <c r="A151" s="246"/>
      <c r="B151" s="478"/>
      <c r="C151" s="479"/>
      <c r="D151" s="480"/>
      <c r="E151" s="471"/>
      <c r="F151" s="240"/>
      <c r="G151" s="214"/>
      <c r="H151" s="239"/>
      <c r="I151" s="170"/>
      <c r="J151" s="280"/>
      <c r="K151" s="170"/>
      <c r="L151" s="281"/>
      <c r="M151" s="240"/>
      <c r="N151" s="214"/>
      <c r="O151" s="247"/>
      <c r="P151" s="214"/>
      <c r="Q151" s="247"/>
      <c r="R151" s="214"/>
      <c r="S151" s="170"/>
      <c r="T151" s="281"/>
      <c r="U151" s="248"/>
      <c r="V151" s="249"/>
      <c r="W151" s="250"/>
      <c r="X151" s="233"/>
      <c r="Y151" s="242">
        <f t="shared" si="46"/>
        <v>0</v>
      </c>
      <c r="Z151" s="242">
        <f>IF('1042Ed Abrechnung'!D155="",0,1)</f>
        <v>0</v>
      </c>
      <c r="AA151" s="45" t="e">
        <f t="shared" si="47"/>
        <v>#VALUE!</v>
      </c>
      <c r="AB151" s="45">
        <f t="shared" si="48"/>
        <v>0</v>
      </c>
      <c r="AC151" s="56" t="str">
        <f t="shared" si="49"/>
        <v/>
      </c>
      <c r="AD151" s="45" t="str">
        <f t="shared" si="44"/>
        <v/>
      </c>
      <c r="AE151" s="45" t="str">
        <f t="shared" si="45"/>
        <v/>
      </c>
      <c r="AF151" s="45" t="str">
        <f t="shared" si="50"/>
        <v/>
      </c>
      <c r="AG151" s="45" t="str">
        <f t="shared" si="51"/>
        <v/>
      </c>
      <c r="AH151" s="243" t="str">
        <f t="shared" si="52"/>
        <v/>
      </c>
      <c r="AI151" s="244" t="str">
        <f t="shared" si="53"/>
        <v/>
      </c>
      <c r="AJ151" s="243" t="str">
        <f t="shared" si="54"/>
        <v/>
      </c>
      <c r="AK151" s="243" t="str">
        <f>IF(AH151&lt;AI151,Übersetzungstexte!A$184,"")</f>
        <v/>
      </c>
      <c r="AL151" s="244" t="str">
        <f t="shared" si="55"/>
        <v/>
      </c>
      <c r="AM151" s="144"/>
    </row>
    <row r="152" spans="1:39" s="245" customFormat="1" ht="16.899999999999999" customHeight="1" x14ac:dyDescent="0.25">
      <c r="A152" s="246"/>
      <c r="B152" s="478"/>
      <c r="C152" s="479"/>
      <c r="D152" s="480"/>
      <c r="E152" s="471"/>
      <c r="F152" s="240"/>
      <c r="G152" s="214"/>
      <c r="H152" s="239"/>
      <c r="I152" s="170"/>
      <c r="J152" s="280"/>
      <c r="K152" s="170"/>
      <c r="L152" s="281"/>
      <c r="M152" s="240"/>
      <c r="N152" s="214"/>
      <c r="O152" s="247"/>
      <c r="P152" s="214"/>
      <c r="Q152" s="247"/>
      <c r="R152" s="214"/>
      <c r="S152" s="170"/>
      <c r="T152" s="281"/>
      <c r="U152" s="248"/>
      <c r="V152" s="249"/>
      <c r="W152" s="250"/>
      <c r="X152" s="233"/>
      <c r="Y152" s="242">
        <f t="shared" si="46"/>
        <v>0</v>
      </c>
      <c r="Z152" s="242">
        <f>IF('1042Ed Abrechnung'!D156="",0,1)</f>
        <v>0</v>
      </c>
      <c r="AA152" s="45" t="e">
        <f t="shared" si="47"/>
        <v>#VALUE!</v>
      </c>
      <c r="AB152" s="45">
        <f t="shared" si="48"/>
        <v>0</v>
      </c>
      <c r="AC152" s="56" t="str">
        <f t="shared" si="49"/>
        <v/>
      </c>
      <c r="AD152" s="45" t="str">
        <f t="shared" si="44"/>
        <v/>
      </c>
      <c r="AE152" s="45" t="str">
        <f t="shared" si="45"/>
        <v/>
      </c>
      <c r="AF152" s="45" t="str">
        <f t="shared" si="50"/>
        <v/>
      </c>
      <c r="AG152" s="45" t="str">
        <f t="shared" si="51"/>
        <v/>
      </c>
      <c r="AH152" s="243" t="str">
        <f t="shared" si="52"/>
        <v/>
      </c>
      <c r="AI152" s="244" t="str">
        <f t="shared" si="53"/>
        <v/>
      </c>
      <c r="AJ152" s="243" t="str">
        <f t="shared" si="54"/>
        <v/>
      </c>
      <c r="AK152" s="243" t="str">
        <f>IF(AH152&lt;AI152,Übersetzungstexte!A$184,"")</f>
        <v/>
      </c>
      <c r="AL152" s="244" t="str">
        <f t="shared" si="55"/>
        <v/>
      </c>
      <c r="AM152" s="144"/>
    </row>
    <row r="153" spans="1:39" s="245" customFormat="1" ht="16.899999999999999" customHeight="1" x14ac:dyDescent="0.25">
      <c r="A153" s="246"/>
      <c r="B153" s="478"/>
      <c r="C153" s="479"/>
      <c r="D153" s="480"/>
      <c r="E153" s="471"/>
      <c r="F153" s="240"/>
      <c r="G153" s="214"/>
      <c r="H153" s="239"/>
      <c r="I153" s="170"/>
      <c r="J153" s="280"/>
      <c r="K153" s="170"/>
      <c r="L153" s="281"/>
      <c r="M153" s="240"/>
      <c r="N153" s="214"/>
      <c r="O153" s="247"/>
      <c r="P153" s="214"/>
      <c r="Q153" s="247"/>
      <c r="R153" s="214"/>
      <c r="S153" s="170"/>
      <c r="T153" s="281"/>
      <c r="U153" s="248"/>
      <c r="V153" s="249"/>
      <c r="W153" s="250"/>
      <c r="X153" s="233"/>
      <c r="Y153" s="242">
        <f t="shared" si="46"/>
        <v>0</v>
      </c>
      <c r="Z153" s="242">
        <f>IF('1042Ed Abrechnung'!D157="",0,1)</f>
        <v>0</v>
      </c>
      <c r="AA153" s="45" t="e">
        <f t="shared" si="47"/>
        <v>#VALUE!</v>
      </c>
      <c r="AB153" s="45">
        <f t="shared" si="48"/>
        <v>0</v>
      </c>
      <c r="AC153" s="56" t="str">
        <f t="shared" si="49"/>
        <v/>
      </c>
      <c r="AD153" s="45" t="str">
        <f t="shared" si="44"/>
        <v/>
      </c>
      <c r="AE153" s="45" t="str">
        <f t="shared" si="45"/>
        <v/>
      </c>
      <c r="AF153" s="45" t="str">
        <f t="shared" si="50"/>
        <v/>
      </c>
      <c r="AG153" s="45" t="str">
        <f t="shared" si="51"/>
        <v/>
      </c>
      <c r="AH153" s="243" t="str">
        <f t="shared" si="52"/>
        <v/>
      </c>
      <c r="AI153" s="244" t="str">
        <f t="shared" si="53"/>
        <v/>
      </c>
      <c r="AJ153" s="243" t="str">
        <f t="shared" si="54"/>
        <v/>
      </c>
      <c r="AK153" s="243" t="str">
        <f>IF(AH153&lt;AI153,Übersetzungstexte!A$184,"")</f>
        <v/>
      </c>
      <c r="AL153" s="244" t="str">
        <f t="shared" si="55"/>
        <v/>
      </c>
      <c r="AM153" s="144"/>
    </row>
    <row r="154" spans="1:39" s="245" customFormat="1" ht="16.899999999999999" customHeight="1" x14ac:dyDescent="0.25">
      <c r="A154" s="246"/>
      <c r="B154" s="478"/>
      <c r="C154" s="479"/>
      <c r="D154" s="480"/>
      <c r="E154" s="471"/>
      <c r="F154" s="240"/>
      <c r="G154" s="214"/>
      <c r="H154" s="239"/>
      <c r="I154" s="170"/>
      <c r="J154" s="280"/>
      <c r="K154" s="170"/>
      <c r="L154" s="281"/>
      <c r="M154" s="240"/>
      <c r="N154" s="214"/>
      <c r="O154" s="247"/>
      <c r="P154" s="214"/>
      <c r="Q154" s="247"/>
      <c r="R154" s="214"/>
      <c r="S154" s="170"/>
      <c r="T154" s="281"/>
      <c r="U154" s="248"/>
      <c r="V154" s="249"/>
      <c r="W154" s="250"/>
      <c r="X154" s="233"/>
      <c r="Y154" s="242">
        <f t="shared" si="46"/>
        <v>0</v>
      </c>
      <c r="Z154" s="242">
        <f>IF('1042Ed Abrechnung'!D158="",0,1)</f>
        <v>0</v>
      </c>
      <c r="AA154" s="45" t="e">
        <f t="shared" si="47"/>
        <v>#VALUE!</v>
      </c>
      <c r="AB154" s="45">
        <f t="shared" si="48"/>
        <v>0</v>
      </c>
      <c r="AC154" s="56" t="str">
        <f t="shared" si="49"/>
        <v/>
      </c>
      <c r="AD154" s="45" t="str">
        <f t="shared" si="44"/>
        <v/>
      </c>
      <c r="AE154" s="45" t="str">
        <f t="shared" si="45"/>
        <v/>
      </c>
      <c r="AF154" s="45" t="str">
        <f t="shared" si="50"/>
        <v/>
      </c>
      <c r="AG154" s="45" t="str">
        <f t="shared" si="51"/>
        <v/>
      </c>
      <c r="AH154" s="243" t="str">
        <f t="shared" si="52"/>
        <v/>
      </c>
      <c r="AI154" s="244" t="str">
        <f t="shared" si="53"/>
        <v/>
      </c>
      <c r="AJ154" s="243" t="str">
        <f t="shared" si="54"/>
        <v/>
      </c>
      <c r="AK154" s="243" t="str">
        <f>IF(AH154&lt;AI154,Übersetzungstexte!A$184,"")</f>
        <v/>
      </c>
      <c r="AL154" s="244" t="str">
        <f t="shared" si="55"/>
        <v/>
      </c>
      <c r="AM154" s="144"/>
    </row>
    <row r="155" spans="1:39" s="245" customFormat="1" ht="16.899999999999999" customHeight="1" x14ac:dyDescent="0.25">
      <c r="A155" s="246"/>
      <c r="B155" s="478"/>
      <c r="C155" s="479"/>
      <c r="D155" s="480"/>
      <c r="E155" s="471"/>
      <c r="F155" s="240"/>
      <c r="G155" s="214"/>
      <c r="H155" s="239"/>
      <c r="I155" s="170"/>
      <c r="J155" s="280"/>
      <c r="K155" s="170"/>
      <c r="L155" s="281"/>
      <c r="M155" s="240"/>
      <c r="N155" s="214"/>
      <c r="O155" s="247"/>
      <c r="P155" s="214"/>
      <c r="Q155" s="247"/>
      <c r="R155" s="214"/>
      <c r="S155" s="170"/>
      <c r="T155" s="281"/>
      <c r="U155" s="248"/>
      <c r="V155" s="249"/>
      <c r="W155" s="250"/>
      <c r="X155" s="233"/>
      <c r="Y155" s="242">
        <f t="shared" si="46"/>
        <v>0</v>
      </c>
      <c r="Z155" s="242">
        <f>IF('1042Ed Abrechnung'!D159="",0,1)</f>
        <v>0</v>
      </c>
      <c r="AA155" s="45" t="e">
        <f t="shared" si="47"/>
        <v>#VALUE!</v>
      </c>
      <c r="AB155" s="45">
        <f t="shared" si="48"/>
        <v>0</v>
      </c>
      <c r="AC155" s="56" t="str">
        <f t="shared" si="49"/>
        <v/>
      </c>
      <c r="AD155" s="45" t="str">
        <f t="shared" si="44"/>
        <v/>
      </c>
      <c r="AE155" s="45" t="str">
        <f t="shared" si="45"/>
        <v/>
      </c>
      <c r="AF155" s="45" t="str">
        <f t="shared" si="50"/>
        <v/>
      </c>
      <c r="AG155" s="45" t="str">
        <f t="shared" si="51"/>
        <v/>
      </c>
      <c r="AH155" s="243" t="str">
        <f t="shared" si="52"/>
        <v/>
      </c>
      <c r="AI155" s="244" t="str">
        <f t="shared" si="53"/>
        <v/>
      </c>
      <c r="AJ155" s="243" t="str">
        <f t="shared" si="54"/>
        <v/>
      </c>
      <c r="AK155" s="243" t="str">
        <f>IF(AH155&lt;AI155,Übersetzungstexte!A$184,"")</f>
        <v/>
      </c>
      <c r="AL155" s="244" t="str">
        <f t="shared" si="55"/>
        <v/>
      </c>
      <c r="AM155" s="144"/>
    </row>
    <row r="156" spans="1:39" s="245" customFormat="1" ht="16.899999999999999" customHeight="1" x14ac:dyDescent="0.25">
      <c r="A156" s="246"/>
      <c r="B156" s="478"/>
      <c r="C156" s="479"/>
      <c r="D156" s="480"/>
      <c r="E156" s="471"/>
      <c r="F156" s="240"/>
      <c r="G156" s="214"/>
      <c r="H156" s="239"/>
      <c r="I156" s="170"/>
      <c r="J156" s="280"/>
      <c r="K156" s="170"/>
      <c r="L156" s="281"/>
      <c r="M156" s="240"/>
      <c r="N156" s="214"/>
      <c r="O156" s="247"/>
      <c r="P156" s="214"/>
      <c r="Q156" s="247"/>
      <c r="R156" s="214"/>
      <c r="S156" s="170"/>
      <c r="T156" s="281"/>
      <c r="U156" s="248"/>
      <c r="V156" s="249"/>
      <c r="W156" s="250"/>
      <c r="X156" s="233"/>
      <c r="Y156" s="242">
        <f t="shared" si="46"/>
        <v>0</v>
      </c>
      <c r="Z156" s="242">
        <f>IF('1042Ed Abrechnung'!D160="",0,1)</f>
        <v>0</v>
      </c>
      <c r="AA156" s="45" t="e">
        <f t="shared" si="47"/>
        <v>#VALUE!</v>
      </c>
      <c r="AB156" s="45">
        <f t="shared" si="48"/>
        <v>0</v>
      </c>
      <c r="AC156" s="56" t="str">
        <f t="shared" si="49"/>
        <v/>
      </c>
      <c r="AD156" s="45" t="str">
        <f t="shared" si="44"/>
        <v/>
      </c>
      <c r="AE156" s="45" t="str">
        <f t="shared" si="45"/>
        <v/>
      </c>
      <c r="AF156" s="45" t="str">
        <f t="shared" si="50"/>
        <v/>
      </c>
      <c r="AG156" s="45" t="str">
        <f t="shared" si="51"/>
        <v/>
      </c>
      <c r="AH156" s="243" t="str">
        <f t="shared" si="52"/>
        <v/>
      </c>
      <c r="AI156" s="244" t="str">
        <f t="shared" si="53"/>
        <v/>
      </c>
      <c r="AJ156" s="243" t="str">
        <f t="shared" si="54"/>
        <v/>
      </c>
      <c r="AK156" s="243" t="str">
        <f>IF(AH156&lt;AI156,Übersetzungstexte!A$184,"")</f>
        <v/>
      </c>
      <c r="AL156" s="244" t="str">
        <f t="shared" si="55"/>
        <v/>
      </c>
      <c r="AM156" s="144"/>
    </row>
    <row r="157" spans="1:39" s="245" customFormat="1" ht="16.899999999999999" customHeight="1" x14ac:dyDescent="0.25">
      <c r="A157" s="246"/>
      <c r="B157" s="478"/>
      <c r="C157" s="479"/>
      <c r="D157" s="480"/>
      <c r="E157" s="471"/>
      <c r="F157" s="240"/>
      <c r="G157" s="214"/>
      <c r="H157" s="239"/>
      <c r="I157" s="170"/>
      <c r="J157" s="280"/>
      <c r="K157" s="170"/>
      <c r="L157" s="281"/>
      <c r="M157" s="240"/>
      <c r="N157" s="214"/>
      <c r="O157" s="247"/>
      <c r="P157" s="214"/>
      <c r="Q157" s="247"/>
      <c r="R157" s="214"/>
      <c r="S157" s="170"/>
      <c r="T157" s="281"/>
      <c r="U157" s="248"/>
      <c r="V157" s="249"/>
      <c r="W157" s="250"/>
      <c r="X157" s="233"/>
      <c r="Y157" s="242">
        <f t="shared" si="46"/>
        <v>0</v>
      </c>
      <c r="Z157" s="242">
        <f>IF('1042Ed Abrechnung'!D161="",0,1)</f>
        <v>0</v>
      </c>
      <c r="AA157" s="45" t="e">
        <f t="shared" si="47"/>
        <v>#VALUE!</v>
      </c>
      <c r="AB157" s="45">
        <f t="shared" si="48"/>
        <v>0</v>
      </c>
      <c r="AC157" s="56" t="str">
        <f t="shared" si="49"/>
        <v/>
      </c>
      <c r="AD157" s="45" t="str">
        <f t="shared" si="44"/>
        <v/>
      </c>
      <c r="AE157" s="45" t="str">
        <f t="shared" si="45"/>
        <v/>
      </c>
      <c r="AF157" s="45" t="str">
        <f t="shared" si="50"/>
        <v/>
      </c>
      <c r="AG157" s="45" t="str">
        <f t="shared" si="51"/>
        <v/>
      </c>
      <c r="AH157" s="243" t="str">
        <f t="shared" si="52"/>
        <v/>
      </c>
      <c r="AI157" s="244" t="str">
        <f t="shared" si="53"/>
        <v/>
      </c>
      <c r="AJ157" s="243" t="str">
        <f t="shared" si="54"/>
        <v/>
      </c>
      <c r="AK157" s="243" t="str">
        <f>IF(AH157&lt;AI157,Übersetzungstexte!A$184,"")</f>
        <v/>
      </c>
      <c r="AL157" s="244" t="str">
        <f t="shared" si="55"/>
        <v/>
      </c>
      <c r="AM157" s="144"/>
    </row>
    <row r="158" spans="1:39" s="245" customFormat="1" ht="16.899999999999999" customHeight="1" x14ac:dyDescent="0.25">
      <c r="A158" s="246"/>
      <c r="B158" s="478"/>
      <c r="C158" s="479"/>
      <c r="D158" s="480"/>
      <c r="E158" s="471"/>
      <c r="F158" s="240"/>
      <c r="G158" s="214"/>
      <c r="H158" s="239"/>
      <c r="I158" s="170"/>
      <c r="J158" s="280"/>
      <c r="K158" s="170"/>
      <c r="L158" s="281"/>
      <c r="M158" s="240"/>
      <c r="N158" s="214"/>
      <c r="O158" s="247"/>
      <c r="P158" s="214"/>
      <c r="Q158" s="247"/>
      <c r="R158" s="214"/>
      <c r="S158" s="170"/>
      <c r="T158" s="281"/>
      <c r="U158" s="248"/>
      <c r="V158" s="249"/>
      <c r="W158" s="250"/>
      <c r="X158" s="233"/>
      <c r="Y158" s="242">
        <f t="shared" si="46"/>
        <v>0</v>
      </c>
      <c r="Z158" s="242">
        <f>IF('1042Ed Abrechnung'!D162="",0,1)</f>
        <v>0</v>
      </c>
      <c r="AA158" s="45" t="e">
        <f t="shared" si="47"/>
        <v>#VALUE!</v>
      </c>
      <c r="AB158" s="45">
        <f t="shared" si="48"/>
        <v>0</v>
      </c>
      <c r="AC158" s="56" t="str">
        <f t="shared" si="49"/>
        <v/>
      </c>
      <c r="AD158" s="45" t="str">
        <f t="shared" si="44"/>
        <v/>
      </c>
      <c r="AE158" s="45" t="str">
        <f t="shared" si="45"/>
        <v/>
      </c>
      <c r="AF158" s="45" t="str">
        <f t="shared" si="50"/>
        <v/>
      </c>
      <c r="AG158" s="45" t="str">
        <f t="shared" si="51"/>
        <v/>
      </c>
      <c r="AH158" s="243" t="str">
        <f t="shared" si="52"/>
        <v/>
      </c>
      <c r="AI158" s="244" t="str">
        <f t="shared" si="53"/>
        <v/>
      </c>
      <c r="AJ158" s="243" t="str">
        <f t="shared" si="54"/>
        <v/>
      </c>
      <c r="AK158" s="243" t="str">
        <f>IF(AH158&lt;AI158,Übersetzungstexte!A$184,"")</f>
        <v/>
      </c>
      <c r="AL158" s="244" t="str">
        <f t="shared" si="55"/>
        <v/>
      </c>
      <c r="AM158" s="144"/>
    </row>
    <row r="159" spans="1:39" s="245" customFormat="1" ht="16.899999999999999" customHeight="1" x14ac:dyDescent="0.25">
      <c r="A159" s="246"/>
      <c r="B159" s="478"/>
      <c r="C159" s="479"/>
      <c r="D159" s="480"/>
      <c r="E159" s="471"/>
      <c r="F159" s="240"/>
      <c r="G159" s="214"/>
      <c r="H159" s="239"/>
      <c r="I159" s="170"/>
      <c r="J159" s="280"/>
      <c r="K159" s="170"/>
      <c r="L159" s="281"/>
      <c r="M159" s="240"/>
      <c r="N159" s="214"/>
      <c r="O159" s="247"/>
      <c r="P159" s="214"/>
      <c r="Q159" s="247"/>
      <c r="R159" s="214"/>
      <c r="S159" s="170"/>
      <c r="T159" s="281"/>
      <c r="U159" s="248"/>
      <c r="V159" s="249"/>
      <c r="W159" s="250"/>
      <c r="X159" s="233"/>
      <c r="Y159" s="242">
        <f t="shared" si="46"/>
        <v>0</v>
      </c>
      <c r="Z159" s="242">
        <f>IF('1042Ed Abrechnung'!D163="",0,1)</f>
        <v>0</v>
      </c>
      <c r="AA159" s="45" t="e">
        <f t="shared" si="47"/>
        <v>#VALUE!</v>
      </c>
      <c r="AB159" s="45">
        <f t="shared" si="48"/>
        <v>0</v>
      </c>
      <c r="AC159" s="56" t="str">
        <f t="shared" si="49"/>
        <v/>
      </c>
      <c r="AD159" s="45" t="str">
        <f t="shared" si="44"/>
        <v/>
      </c>
      <c r="AE159" s="45" t="str">
        <f t="shared" si="45"/>
        <v/>
      </c>
      <c r="AF159" s="45" t="str">
        <f t="shared" si="50"/>
        <v/>
      </c>
      <c r="AG159" s="45" t="str">
        <f t="shared" si="51"/>
        <v/>
      </c>
      <c r="AH159" s="243" t="str">
        <f t="shared" si="52"/>
        <v/>
      </c>
      <c r="AI159" s="244" t="str">
        <f t="shared" si="53"/>
        <v/>
      </c>
      <c r="AJ159" s="243" t="str">
        <f t="shared" si="54"/>
        <v/>
      </c>
      <c r="AK159" s="243" t="str">
        <f>IF(AH159&lt;AI159,Übersetzungstexte!A$184,"")</f>
        <v/>
      </c>
      <c r="AL159" s="244" t="str">
        <f t="shared" si="55"/>
        <v/>
      </c>
      <c r="AM159" s="144"/>
    </row>
    <row r="160" spans="1:39" s="245" customFormat="1" ht="16.899999999999999" customHeight="1" x14ac:dyDescent="0.25">
      <c r="A160" s="246"/>
      <c r="B160" s="478"/>
      <c r="C160" s="479"/>
      <c r="D160" s="480"/>
      <c r="E160" s="471"/>
      <c r="F160" s="240"/>
      <c r="G160" s="214"/>
      <c r="H160" s="239"/>
      <c r="I160" s="170"/>
      <c r="J160" s="280"/>
      <c r="K160" s="170"/>
      <c r="L160" s="281"/>
      <c r="M160" s="240"/>
      <c r="N160" s="214"/>
      <c r="O160" s="247"/>
      <c r="P160" s="214"/>
      <c r="Q160" s="247"/>
      <c r="R160" s="214"/>
      <c r="S160" s="170"/>
      <c r="T160" s="281"/>
      <c r="U160" s="248"/>
      <c r="V160" s="249"/>
      <c r="W160" s="250"/>
      <c r="X160" s="233"/>
      <c r="Y160" s="242">
        <f t="shared" si="46"/>
        <v>0</v>
      </c>
      <c r="Z160" s="242">
        <f>IF('1042Ed Abrechnung'!D164="",0,1)</f>
        <v>0</v>
      </c>
      <c r="AA160" s="45" t="e">
        <f t="shared" si="47"/>
        <v>#VALUE!</v>
      </c>
      <c r="AB160" s="45">
        <f t="shared" si="48"/>
        <v>0</v>
      </c>
      <c r="AC160" s="56" t="str">
        <f t="shared" si="49"/>
        <v/>
      </c>
      <c r="AD160" s="45" t="str">
        <f t="shared" si="44"/>
        <v/>
      </c>
      <c r="AE160" s="45" t="str">
        <f t="shared" si="45"/>
        <v/>
      </c>
      <c r="AF160" s="45" t="str">
        <f t="shared" si="50"/>
        <v/>
      </c>
      <c r="AG160" s="45" t="str">
        <f t="shared" si="51"/>
        <v/>
      </c>
      <c r="AH160" s="243" t="str">
        <f t="shared" si="52"/>
        <v/>
      </c>
      <c r="AI160" s="244" t="str">
        <f t="shared" si="53"/>
        <v/>
      </c>
      <c r="AJ160" s="243" t="str">
        <f t="shared" si="54"/>
        <v/>
      </c>
      <c r="AK160" s="243" t="str">
        <f>IF(AH160&lt;AI160,Übersetzungstexte!A$184,"")</f>
        <v/>
      </c>
      <c r="AL160" s="244" t="str">
        <f t="shared" si="55"/>
        <v/>
      </c>
      <c r="AM160" s="144"/>
    </row>
    <row r="161" spans="1:39" s="245" customFormat="1" ht="16.899999999999999" customHeight="1" x14ac:dyDescent="0.25">
      <c r="A161" s="246"/>
      <c r="B161" s="478"/>
      <c r="C161" s="479"/>
      <c r="D161" s="480"/>
      <c r="E161" s="471"/>
      <c r="F161" s="240"/>
      <c r="G161" s="214"/>
      <c r="H161" s="239"/>
      <c r="I161" s="170"/>
      <c r="J161" s="280"/>
      <c r="K161" s="170"/>
      <c r="L161" s="281"/>
      <c r="M161" s="240"/>
      <c r="N161" s="214"/>
      <c r="O161" s="247"/>
      <c r="P161" s="214"/>
      <c r="Q161" s="247"/>
      <c r="R161" s="214"/>
      <c r="S161" s="170"/>
      <c r="T161" s="281"/>
      <c r="U161" s="248"/>
      <c r="V161" s="249"/>
      <c r="W161" s="250"/>
      <c r="X161" s="233"/>
      <c r="Y161" s="242">
        <f t="shared" si="46"/>
        <v>0</v>
      </c>
      <c r="Z161" s="242">
        <f>IF('1042Ed Abrechnung'!D165="",0,1)</f>
        <v>0</v>
      </c>
      <c r="AA161" s="45" t="e">
        <f t="shared" si="47"/>
        <v>#VALUE!</v>
      </c>
      <c r="AB161" s="45">
        <f t="shared" si="48"/>
        <v>0</v>
      </c>
      <c r="AC161" s="56" t="str">
        <f t="shared" si="49"/>
        <v/>
      </c>
      <c r="AD161" s="45" t="str">
        <f t="shared" si="44"/>
        <v/>
      </c>
      <c r="AE161" s="45" t="str">
        <f t="shared" si="45"/>
        <v/>
      </c>
      <c r="AF161" s="45" t="str">
        <f t="shared" si="50"/>
        <v/>
      </c>
      <c r="AG161" s="45" t="str">
        <f t="shared" si="51"/>
        <v/>
      </c>
      <c r="AH161" s="243" t="str">
        <f t="shared" si="52"/>
        <v/>
      </c>
      <c r="AI161" s="244" t="str">
        <f t="shared" si="53"/>
        <v/>
      </c>
      <c r="AJ161" s="243" t="str">
        <f t="shared" si="54"/>
        <v/>
      </c>
      <c r="AK161" s="243" t="str">
        <f>IF(AH161&lt;AI161,Übersetzungstexte!A$184,"")</f>
        <v/>
      </c>
      <c r="AL161" s="244" t="str">
        <f t="shared" si="55"/>
        <v/>
      </c>
      <c r="AM161" s="144"/>
    </row>
    <row r="162" spans="1:39" s="245" customFormat="1" ht="16.899999999999999" customHeight="1" x14ac:dyDescent="0.25">
      <c r="A162" s="246"/>
      <c r="B162" s="478"/>
      <c r="C162" s="479"/>
      <c r="D162" s="480"/>
      <c r="E162" s="471"/>
      <c r="F162" s="240"/>
      <c r="G162" s="214"/>
      <c r="H162" s="239"/>
      <c r="I162" s="170"/>
      <c r="J162" s="280"/>
      <c r="K162" s="170"/>
      <c r="L162" s="281"/>
      <c r="M162" s="240"/>
      <c r="N162" s="214"/>
      <c r="O162" s="247"/>
      <c r="P162" s="214"/>
      <c r="Q162" s="247"/>
      <c r="R162" s="214"/>
      <c r="S162" s="170"/>
      <c r="T162" s="281"/>
      <c r="U162" s="248"/>
      <c r="V162" s="249"/>
      <c r="W162" s="250"/>
      <c r="X162" s="233"/>
      <c r="Y162" s="242">
        <f t="shared" si="46"/>
        <v>0</v>
      </c>
      <c r="Z162" s="242">
        <f>IF('1042Ed Abrechnung'!D166="",0,1)</f>
        <v>0</v>
      </c>
      <c r="AA162" s="45" t="e">
        <f t="shared" si="47"/>
        <v>#VALUE!</v>
      </c>
      <c r="AB162" s="45">
        <f t="shared" si="48"/>
        <v>0</v>
      </c>
      <c r="AC162" s="56" t="str">
        <f t="shared" si="49"/>
        <v/>
      </c>
      <c r="AD162" s="45" t="str">
        <f t="shared" si="44"/>
        <v/>
      </c>
      <c r="AE162" s="45" t="str">
        <f t="shared" si="45"/>
        <v/>
      </c>
      <c r="AF162" s="45" t="str">
        <f t="shared" si="50"/>
        <v/>
      </c>
      <c r="AG162" s="45" t="str">
        <f t="shared" si="51"/>
        <v/>
      </c>
      <c r="AH162" s="243" t="str">
        <f t="shared" si="52"/>
        <v/>
      </c>
      <c r="AI162" s="244" t="str">
        <f t="shared" si="53"/>
        <v/>
      </c>
      <c r="AJ162" s="243" t="str">
        <f t="shared" si="54"/>
        <v/>
      </c>
      <c r="AK162" s="243" t="str">
        <f>IF(AH162&lt;AI162,Übersetzungstexte!A$184,"")</f>
        <v/>
      </c>
      <c r="AL162" s="244" t="str">
        <f t="shared" si="55"/>
        <v/>
      </c>
      <c r="AM162" s="144"/>
    </row>
    <row r="163" spans="1:39" s="245" customFormat="1" ht="16.899999999999999" customHeight="1" x14ac:dyDescent="0.25">
      <c r="A163" s="246"/>
      <c r="B163" s="478"/>
      <c r="C163" s="479"/>
      <c r="D163" s="480"/>
      <c r="E163" s="471"/>
      <c r="F163" s="240"/>
      <c r="G163" s="214"/>
      <c r="H163" s="239"/>
      <c r="I163" s="170"/>
      <c r="J163" s="280"/>
      <c r="K163" s="170"/>
      <c r="L163" s="281"/>
      <c r="M163" s="240"/>
      <c r="N163" s="214"/>
      <c r="O163" s="247"/>
      <c r="P163" s="214"/>
      <c r="Q163" s="247"/>
      <c r="R163" s="214"/>
      <c r="S163" s="170"/>
      <c r="T163" s="281"/>
      <c r="U163" s="248"/>
      <c r="V163" s="249"/>
      <c r="W163" s="250"/>
      <c r="X163" s="233"/>
      <c r="Y163" s="242">
        <f t="shared" si="46"/>
        <v>0</v>
      </c>
      <c r="Z163" s="242">
        <f>IF('1042Ed Abrechnung'!D167="",0,1)</f>
        <v>0</v>
      </c>
      <c r="AA163" s="45" t="e">
        <f t="shared" si="47"/>
        <v>#VALUE!</v>
      </c>
      <c r="AB163" s="45">
        <f t="shared" si="48"/>
        <v>0</v>
      </c>
      <c r="AC163" s="56" t="str">
        <f t="shared" si="49"/>
        <v/>
      </c>
      <c r="AD163" s="45" t="str">
        <f t="shared" si="44"/>
        <v/>
      </c>
      <c r="AE163" s="45" t="str">
        <f t="shared" si="45"/>
        <v/>
      </c>
      <c r="AF163" s="45" t="str">
        <f t="shared" si="50"/>
        <v/>
      </c>
      <c r="AG163" s="45" t="str">
        <f t="shared" si="51"/>
        <v/>
      </c>
      <c r="AH163" s="243" t="str">
        <f t="shared" si="52"/>
        <v/>
      </c>
      <c r="AI163" s="244" t="str">
        <f t="shared" si="53"/>
        <v/>
      </c>
      <c r="AJ163" s="243" t="str">
        <f t="shared" si="54"/>
        <v/>
      </c>
      <c r="AK163" s="243" t="str">
        <f>IF(AH163&lt;AI163,Übersetzungstexte!A$184,"")</f>
        <v/>
      </c>
      <c r="AL163" s="244" t="str">
        <f t="shared" si="55"/>
        <v/>
      </c>
      <c r="AM163" s="144"/>
    </row>
    <row r="164" spans="1:39" s="245" customFormat="1" ht="16.899999999999999" customHeight="1" x14ac:dyDescent="0.25">
      <c r="A164" s="246"/>
      <c r="B164" s="478"/>
      <c r="C164" s="479"/>
      <c r="D164" s="480"/>
      <c r="E164" s="471"/>
      <c r="F164" s="240"/>
      <c r="G164" s="214"/>
      <c r="H164" s="239"/>
      <c r="I164" s="170"/>
      <c r="J164" s="280"/>
      <c r="K164" s="170"/>
      <c r="L164" s="281"/>
      <c r="M164" s="240"/>
      <c r="N164" s="214"/>
      <c r="O164" s="247"/>
      <c r="P164" s="214"/>
      <c r="Q164" s="247"/>
      <c r="R164" s="214"/>
      <c r="S164" s="170"/>
      <c r="T164" s="281"/>
      <c r="U164" s="248"/>
      <c r="V164" s="249"/>
      <c r="W164" s="250"/>
      <c r="X164" s="233"/>
      <c r="Y164" s="242">
        <f t="shared" si="46"/>
        <v>0</v>
      </c>
      <c r="Z164" s="242">
        <f>IF('1042Ed Abrechnung'!D168="",0,1)</f>
        <v>0</v>
      </c>
      <c r="AA164" s="45" t="e">
        <f t="shared" si="47"/>
        <v>#VALUE!</v>
      </c>
      <c r="AB164" s="45">
        <f t="shared" si="48"/>
        <v>0</v>
      </c>
      <c r="AC164" s="56" t="str">
        <f t="shared" si="49"/>
        <v/>
      </c>
      <c r="AD164" s="45" t="str">
        <f t="shared" si="44"/>
        <v/>
      </c>
      <c r="AE164" s="45" t="str">
        <f t="shared" si="45"/>
        <v/>
      </c>
      <c r="AF164" s="45" t="str">
        <f t="shared" si="50"/>
        <v/>
      </c>
      <c r="AG164" s="45" t="str">
        <f t="shared" si="51"/>
        <v/>
      </c>
      <c r="AH164" s="243" t="str">
        <f t="shared" si="52"/>
        <v/>
      </c>
      <c r="AI164" s="244" t="str">
        <f t="shared" si="53"/>
        <v/>
      </c>
      <c r="AJ164" s="243" t="str">
        <f t="shared" si="54"/>
        <v/>
      </c>
      <c r="AK164" s="243" t="str">
        <f>IF(AH164&lt;AI164,Übersetzungstexte!A$184,"")</f>
        <v/>
      </c>
      <c r="AL164" s="244" t="str">
        <f t="shared" si="55"/>
        <v/>
      </c>
      <c r="AM164" s="144"/>
    </row>
    <row r="165" spans="1:39" s="245" customFormat="1" ht="16.899999999999999" customHeight="1" x14ac:dyDescent="0.25">
      <c r="A165" s="246"/>
      <c r="B165" s="478"/>
      <c r="C165" s="479"/>
      <c r="D165" s="480"/>
      <c r="E165" s="471"/>
      <c r="F165" s="240"/>
      <c r="G165" s="214"/>
      <c r="H165" s="239"/>
      <c r="I165" s="170"/>
      <c r="J165" s="280"/>
      <c r="K165" s="170"/>
      <c r="L165" s="281"/>
      <c r="M165" s="240"/>
      <c r="N165" s="214"/>
      <c r="O165" s="247"/>
      <c r="P165" s="214"/>
      <c r="Q165" s="247"/>
      <c r="R165" s="214"/>
      <c r="S165" s="170"/>
      <c r="T165" s="281"/>
      <c r="U165" s="248"/>
      <c r="V165" s="249"/>
      <c r="W165" s="250"/>
      <c r="X165" s="233"/>
      <c r="Y165" s="242">
        <f t="shared" si="46"/>
        <v>0</v>
      </c>
      <c r="Z165" s="242">
        <f>IF('1042Ed Abrechnung'!D169="",0,1)</f>
        <v>0</v>
      </c>
      <c r="AA165" s="45" t="e">
        <f t="shared" si="47"/>
        <v>#VALUE!</v>
      </c>
      <c r="AB165" s="45">
        <f t="shared" si="48"/>
        <v>0</v>
      </c>
      <c r="AC165" s="56" t="str">
        <f t="shared" si="49"/>
        <v/>
      </c>
      <c r="AD165" s="45" t="str">
        <f t="shared" si="44"/>
        <v/>
      </c>
      <c r="AE165" s="45" t="str">
        <f t="shared" si="45"/>
        <v/>
      </c>
      <c r="AF165" s="45" t="str">
        <f t="shared" si="50"/>
        <v/>
      </c>
      <c r="AG165" s="45" t="str">
        <f t="shared" si="51"/>
        <v/>
      </c>
      <c r="AH165" s="243" t="str">
        <f t="shared" si="52"/>
        <v/>
      </c>
      <c r="AI165" s="244" t="str">
        <f t="shared" si="53"/>
        <v/>
      </c>
      <c r="AJ165" s="243" t="str">
        <f t="shared" si="54"/>
        <v/>
      </c>
      <c r="AK165" s="243" t="str">
        <f>IF(AH165&lt;AI165,Übersetzungstexte!A$184,"")</f>
        <v/>
      </c>
      <c r="AL165" s="244" t="str">
        <f t="shared" si="55"/>
        <v/>
      </c>
      <c r="AM165" s="144"/>
    </row>
    <row r="166" spans="1:39" s="245" customFormat="1" ht="16.899999999999999" customHeight="1" x14ac:dyDescent="0.25">
      <c r="A166" s="246"/>
      <c r="B166" s="478"/>
      <c r="C166" s="479"/>
      <c r="D166" s="480"/>
      <c r="E166" s="471"/>
      <c r="F166" s="240"/>
      <c r="G166" s="214"/>
      <c r="H166" s="239"/>
      <c r="I166" s="170"/>
      <c r="J166" s="280"/>
      <c r="K166" s="170"/>
      <c r="L166" s="281"/>
      <c r="M166" s="240"/>
      <c r="N166" s="214"/>
      <c r="O166" s="247"/>
      <c r="P166" s="214"/>
      <c r="Q166" s="247"/>
      <c r="R166" s="214"/>
      <c r="S166" s="170"/>
      <c r="T166" s="281"/>
      <c r="U166" s="248"/>
      <c r="V166" s="249"/>
      <c r="W166" s="250"/>
      <c r="X166" s="233"/>
      <c r="Y166" s="242">
        <f t="shared" si="46"/>
        <v>0</v>
      </c>
      <c r="Z166" s="242">
        <f>IF('1042Ed Abrechnung'!D170="",0,1)</f>
        <v>0</v>
      </c>
      <c r="AA166" s="45" t="e">
        <f t="shared" si="47"/>
        <v>#VALUE!</v>
      </c>
      <c r="AB166" s="45">
        <f t="shared" si="48"/>
        <v>0</v>
      </c>
      <c r="AC166" s="56" t="str">
        <f t="shared" si="49"/>
        <v/>
      </c>
      <c r="AD166" s="45" t="str">
        <f t="shared" si="44"/>
        <v/>
      </c>
      <c r="AE166" s="45" t="str">
        <f t="shared" si="45"/>
        <v/>
      </c>
      <c r="AF166" s="45" t="str">
        <f t="shared" si="50"/>
        <v/>
      </c>
      <c r="AG166" s="45" t="str">
        <f t="shared" si="51"/>
        <v/>
      </c>
      <c r="AH166" s="243" t="str">
        <f t="shared" si="52"/>
        <v/>
      </c>
      <c r="AI166" s="244" t="str">
        <f t="shared" si="53"/>
        <v/>
      </c>
      <c r="AJ166" s="243" t="str">
        <f t="shared" si="54"/>
        <v/>
      </c>
      <c r="AK166" s="243" t="str">
        <f>IF(AH166&lt;AI166,Übersetzungstexte!A$184,"")</f>
        <v/>
      </c>
      <c r="AL166" s="244" t="str">
        <f t="shared" si="55"/>
        <v/>
      </c>
      <c r="AM166" s="144"/>
    </row>
    <row r="167" spans="1:39" s="245" customFormat="1" ht="16.899999999999999" customHeight="1" x14ac:dyDescent="0.25">
      <c r="A167" s="246"/>
      <c r="B167" s="478"/>
      <c r="C167" s="479"/>
      <c r="D167" s="480"/>
      <c r="E167" s="471"/>
      <c r="F167" s="240"/>
      <c r="G167" s="214"/>
      <c r="H167" s="239"/>
      <c r="I167" s="170"/>
      <c r="J167" s="280"/>
      <c r="K167" s="170"/>
      <c r="L167" s="281"/>
      <c r="M167" s="240"/>
      <c r="N167" s="214"/>
      <c r="O167" s="247"/>
      <c r="P167" s="214"/>
      <c r="Q167" s="247"/>
      <c r="R167" s="214"/>
      <c r="S167" s="170"/>
      <c r="T167" s="281"/>
      <c r="U167" s="248"/>
      <c r="V167" s="249"/>
      <c r="W167" s="250"/>
      <c r="X167" s="233"/>
      <c r="Y167" s="242">
        <f t="shared" si="46"/>
        <v>0</v>
      </c>
      <c r="Z167" s="242">
        <f>IF('1042Ed Abrechnung'!D171="",0,1)</f>
        <v>0</v>
      </c>
      <c r="AA167" s="45" t="e">
        <f t="shared" si="47"/>
        <v>#VALUE!</v>
      </c>
      <c r="AB167" s="45">
        <f t="shared" si="48"/>
        <v>0</v>
      </c>
      <c r="AC167" s="56" t="str">
        <f t="shared" si="49"/>
        <v/>
      </c>
      <c r="AD167" s="45" t="str">
        <f t="shared" si="44"/>
        <v/>
      </c>
      <c r="AE167" s="45" t="str">
        <f t="shared" si="45"/>
        <v/>
      </c>
      <c r="AF167" s="45" t="str">
        <f t="shared" si="50"/>
        <v/>
      </c>
      <c r="AG167" s="45" t="str">
        <f t="shared" si="51"/>
        <v/>
      </c>
      <c r="AH167" s="243" t="str">
        <f t="shared" si="52"/>
        <v/>
      </c>
      <c r="AI167" s="244" t="str">
        <f t="shared" si="53"/>
        <v/>
      </c>
      <c r="AJ167" s="243" t="str">
        <f t="shared" si="54"/>
        <v/>
      </c>
      <c r="AK167" s="243" t="str">
        <f>IF(AH167&lt;AI167,Übersetzungstexte!A$184,"")</f>
        <v/>
      </c>
      <c r="AL167" s="244" t="str">
        <f t="shared" si="55"/>
        <v/>
      </c>
      <c r="AM167" s="144"/>
    </row>
    <row r="168" spans="1:39" s="245" customFormat="1" ht="16.899999999999999" customHeight="1" x14ac:dyDescent="0.25">
      <c r="A168" s="246"/>
      <c r="B168" s="478"/>
      <c r="C168" s="479"/>
      <c r="D168" s="480"/>
      <c r="E168" s="471"/>
      <c r="F168" s="240"/>
      <c r="G168" s="214"/>
      <c r="H168" s="239"/>
      <c r="I168" s="170"/>
      <c r="J168" s="280"/>
      <c r="K168" s="170"/>
      <c r="L168" s="281"/>
      <c r="M168" s="240"/>
      <c r="N168" s="214"/>
      <c r="O168" s="247"/>
      <c r="P168" s="214"/>
      <c r="Q168" s="247"/>
      <c r="R168" s="214"/>
      <c r="S168" s="170"/>
      <c r="T168" s="281"/>
      <c r="U168" s="248"/>
      <c r="V168" s="249"/>
      <c r="W168" s="250"/>
      <c r="X168" s="233"/>
      <c r="Y168" s="242">
        <f t="shared" si="46"/>
        <v>0</v>
      </c>
      <c r="Z168" s="242">
        <f>IF('1042Ed Abrechnung'!D172="",0,1)</f>
        <v>0</v>
      </c>
      <c r="AA168" s="45" t="e">
        <f t="shared" si="47"/>
        <v>#VALUE!</v>
      </c>
      <c r="AB168" s="45">
        <f t="shared" si="48"/>
        <v>0</v>
      </c>
      <c r="AC168" s="56" t="str">
        <f t="shared" si="49"/>
        <v/>
      </c>
      <c r="AD168" s="45" t="str">
        <f t="shared" si="44"/>
        <v/>
      </c>
      <c r="AE168" s="45" t="str">
        <f t="shared" si="45"/>
        <v/>
      </c>
      <c r="AF168" s="45" t="str">
        <f t="shared" si="50"/>
        <v/>
      </c>
      <c r="AG168" s="45" t="str">
        <f t="shared" si="51"/>
        <v/>
      </c>
      <c r="AH168" s="243" t="str">
        <f t="shared" si="52"/>
        <v/>
      </c>
      <c r="AI168" s="244" t="str">
        <f t="shared" si="53"/>
        <v/>
      </c>
      <c r="AJ168" s="243" t="str">
        <f t="shared" si="54"/>
        <v/>
      </c>
      <c r="AK168" s="243" t="str">
        <f>IF(AH168&lt;AI168,Übersetzungstexte!A$184,"")</f>
        <v/>
      </c>
      <c r="AL168" s="244" t="str">
        <f t="shared" si="55"/>
        <v/>
      </c>
      <c r="AM168" s="144"/>
    </row>
    <row r="169" spans="1:39" s="245" customFormat="1" ht="16.899999999999999" customHeight="1" x14ac:dyDescent="0.25">
      <c r="A169" s="246"/>
      <c r="B169" s="478"/>
      <c r="C169" s="479"/>
      <c r="D169" s="480"/>
      <c r="E169" s="471"/>
      <c r="F169" s="240"/>
      <c r="G169" s="214"/>
      <c r="H169" s="239"/>
      <c r="I169" s="170"/>
      <c r="J169" s="280"/>
      <c r="K169" s="170"/>
      <c r="L169" s="281"/>
      <c r="M169" s="240"/>
      <c r="N169" s="214"/>
      <c r="O169" s="247"/>
      <c r="P169" s="214"/>
      <c r="Q169" s="247"/>
      <c r="R169" s="214"/>
      <c r="S169" s="170"/>
      <c r="T169" s="281"/>
      <c r="U169" s="248"/>
      <c r="V169" s="249"/>
      <c r="W169" s="250"/>
      <c r="X169" s="233"/>
      <c r="Y169" s="242">
        <f t="shared" si="46"/>
        <v>0</v>
      </c>
      <c r="Z169" s="242">
        <f>IF('1042Ed Abrechnung'!D173="",0,1)</f>
        <v>0</v>
      </c>
      <c r="AA169" s="45" t="e">
        <f t="shared" si="47"/>
        <v>#VALUE!</v>
      </c>
      <c r="AB169" s="45">
        <f t="shared" si="48"/>
        <v>0</v>
      </c>
      <c r="AC169" s="56" t="str">
        <f t="shared" si="49"/>
        <v/>
      </c>
      <c r="AD169" s="45" t="str">
        <f t="shared" si="44"/>
        <v/>
      </c>
      <c r="AE169" s="45" t="str">
        <f t="shared" si="45"/>
        <v/>
      </c>
      <c r="AF169" s="45" t="str">
        <f t="shared" si="50"/>
        <v/>
      </c>
      <c r="AG169" s="45" t="str">
        <f t="shared" si="51"/>
        <v/>
      </c>
      <c r="AH169" s="243" t="str">
        <f t="shared" si="52"/>
        <v/>
      </c>
      <c r="AI169" s="244" t="str">
        <f t="shared" si="53"/>
        <v/>
      </c>
      <c r="AJ169" s="243" t="str">
        <f t="shared" si="54"/>
        <v/>
      </c>
      <c r="AK169" s="243" t="str">
        <f>IF(AH169&lt;AI169,Übersetzungstexte!A$184,"")</f>
        <v/>
      </c>
      <c r="AL169" s="244" t="str">
        <f t="shared" si="55"/>
        <v/>
      </c>
      <c r="AM169" s="144"/>
    </row>
    <row r="170" spans="1:39" s="245" customFormat="1" ht="16.899999999999999" customHeight="1" x14ac:dyDescent="0.25">
      <c r="A170" s="246"/>
      <c r="B170" s="478"/>
      <c r="C170" s="479"/>
      <c r="D170" s="480"/>
      <c r="E170" s="471"/>
      <c r="F170" s="240"/>
      <c r="G170" s="214"/>
      <c r="H170" s="239"/>
      <c r="I170" s="170"/>
      <c r="J170" s="280"/>
      <c r="K170" s="170"/>
      <c r="L170" s="281"/>
      <c r="M170" s="240"/>
      <c r="N170" s="214"/>
      <c r="O170" s="247"/>
      <c r="P170" s="214"/>
      <c r="Q170" s="247"/>
      <c r="R170" s="214"/>
      <c r="S170" s="170"/>
      <c r="T170" s="281"/>
      <c r="U170" s="248"/>
      <c r="V170" s="249"/>
      <c r="W170" s="250"/>
      <c r="X170" s="233"/>
      <c r="Y170" s="242">
        <f t="shared" si="46"/>
        <v>0</v>
      </c>
      <c r="Z170" s="242">
        <f>IF('1042Ed Abrechnung'!D174="",0,1)</f>
        <v>0</v>
      </c>
      <c r="AA170" s="45" t="e">
        <f t="shared" si="47"/>
        <v>#VALUE!</v>
      </c>
      <c r="AB170" s="45">
        <f t="shared" si="48"/>
        <v>0</v>
      </c>
      <c r="AC170" s="56" t="str">
        <f t="shared" si="49"/>
        <v/>
      </c>
      <c r="AD170" s="45" t="str">
        <f t="shared" si="44"/>
        <v/>
      </c>
      <c r="AE170" s="45" t="str">
        <f t="shared" si="45"/>
        <v/>
      </c>
      <c r="AF170" s="45" t="str">
        <f t="shared" si="50"/>
        <v/>
      </c>
      <c r="AG170" s="45" t="str">
        <f t="shared" si="51"/>
        <v/>
      </c>
      <c r="AH170" s="243" t="str">
        <f t="shared" si="52"/>
        <v/>
      </c>
      <c r="AI170" s="244" t="str">
        <f t="shared" si="53"/>
        <v/>
      </c>
      <c r="AJ170" s="243" t="str">
        <f t="shared" si="54"/>
        <v/>
      </c>
      <c r="AK170" s="243" t="str">
        <f>IF(AH170&lt;AI170,Übersetzungstexte!A$184,"")</f>
        <v/>
      </c>
      <c r="AL170" s="244" t="str">
        <f t="shared" si="55"/>
        <v/>
      </c>
      <c r="AM170" s="144"/>
    </row>
    <row r="171" spans="1:39" s="245" customFormat="1" ht="16.899999999999999" customHeight="1" x14ac:dyDescent="0.25">
      <c r="A171" s="246"/>
      <c r="B171" s="478"/>
      <c r="C171" s="479"/>
      <c r="D171" s="480"/>
      <c r="E171" s="471"/>
      <c r="F171" s="240"/>
      <c r="G171" s="214"/>
      <c r="H171" s="239"/>
      <c r="I171" s="170"/>
      <c r="J171" s="280"/>
      <c r="K171" s="170"/>
      <c r="L171" s="281"/>
      <c r="M171" s="240"/>
      <c r="N171" s="214"/>
      <c r="O171" s="247"/>
      <c r="P171" s="214"/>
      <c r="Q171" s="247"/>
      <c r="R171" s="214"/>
      <c r="S171" s="170"/>
      <c r="T171" s="281"/>
      <c r="U171" s="248"/>
      <c r="V171" s="249"/>
      <c r="W171" s="250"/>
      <c r="X171" s="233"/>
      <c r="Y171" s="242">
        <f t="shared" si="46"/>
        <v>0</v>
      </c>
      <c r="Z171" s="242">
        <f>IF('1042Ed Abrechnung'!D175="",0,1)</f>
        <v>0</v>
      </c>
      <c r="AA171" s="45" t="e">
        <f t="shared" si="47"/>
        <v>#VALUE!</v>
      </c>
      <c r="AB171" s="45">
        <f t="shared" si="48"/>
        <v>0</v>
      </c>
      <c r="AC171" s="56" t="str">
        <f t="shared" si="49"/>
        <v/>
      </c>
      <c r="AD171" s="45" t="str">
        <f t="shared" si="44"/>
        <v/>
      </c>
      <c r="AE171" s="45" t="str">
        <f t="shared" si="45"/>
        <v/>
      </c>
      <c r="AF171" s="45" t="str">
        <f t="shared" si="50"/>
        <v/>
      </c>
      <c r="AG171" s="45" t="str">
        <f t="shared" si="51"/>
        <v/>
      </c>
      <c r="AH171" s="243" t="str">
        <f t="shared" si="52"/>
        <v/>
      </c>
      <c r="AI171" s="244" t="str">
        <f t="shared" si="53"/>
        <v/>
      </c>
      <c r="AJ171" s="243" t="str">
        <f t="shared" si="54"/>
        <v/>
      </c>
      <c r="AK171" s="243" t="str">
        <f>IF(AH171&lt;AI171,Übersetzungstexte!A$184,"")</f>
        <v/>
      </c>
      <c r="AL171" s="244" t="str">
        <f t="shared" si="55"/>
        <v/>
      </c>
      <c r="AM171" s="144"/>
    </row>
    <row r="172" spans="1:39" s="245" customFormat="1" ht="16.899999999999999" customHeight="1" x14ac:dyDescent="0.25">
      <c r="A172" s="246"/>
      <c r="B172" s="478"/>
      <c r="C172" s="479"/>
      <c r="D172" s="480"/>
      <c r="E172" s="471"/>
      <c r="F172" s="240"/>
      <c r="G172" s="214"/>
      <c r="H172" s="239"/>
      <c r="I172" s="170"/>
      <c r="J172" s="280"/>
      <c r="K172" s="170"/>
      <c r="L172" s="281"/>
      <c r="M172" s="240" t="str">
        <f t="shared" ref="M138:M201" si="56">IF(A172="","",L172)</f>
        <v/>
      </c>
      <c r="N172" s="214"/>
      <c r="O172" s="247"/>
      <c r="P172" s="214"/>
      <c r="Q172" s="247"/>
      <c r="R172" s="214"/>
      <c r="S172" s="170"/>
      <c r="T172" s="281"/>
      <c r="U172" s="248"/>
      <c r="V172" s="249"/>
      <c r="W172" s="250"/>
      <c r="X172" s="233"/>
      <c r="Y172" s="242">
        <f t="shared" si="46"/>
        <v>0</v>
      </c>
      <c r="Z172" s="242">
        <f>IF('1042Ed Abrechnung'!D176="",0,1)</f>
        <v>0</v>
      </c>
      <c r="AA172" s="45" t="e">
        <f t="shared" si="47"/>
        <v>#VALUE!</v>
      </c>
      <c r="AB172" s="45">
        <f t="shared" si="48"/>
        <v>0</v>
      </c>
      <c r="AC172" s="56" t="str">
        <f t="shared" si="49"/>
        <v/>
      </c>
      <c r="AD172" s="45" t="str">
        <f t="shared" si="44"/>
        <v/>
      </c>
      <c r="AE172" s="45" t="str">
        <f t="shared" si="45"/>
        <v/>
      </c>
      <c r="AF172" s="45" t="str">
        <f t="shared" si="50"/>
        <v/>
      </c>
      <c r="AG172" s="45" t="str">
        <f t="shared" si="51"/>
        <v/>
      </c>
      <c r="AH172" s="243" t="str">
        <f t="shared" si="52"/>
        <v/>
      </c>
      <c r="AI172" s="244" t="str">
        <f t="shared" si="53"/>
        <v/>
      </c>
      <c r="AJ172" s="243" t="str">
        <f t="shared" si="54"/>
        <v/>
      </c>
      <c r="AK172" s="243" t="str">
        <f>IF(AH172&lt;AI172,Übersetzungstexte!A$184,"")</f>
        <v/>
      </c>
      <c r="AL172" s="244" t="str">
        <f t="shared" si="55"/>
        <v/>
      </c>
      <c r="AM172" s="144"/>
    </row>
    <row r="173" spans="1:39" s="245" customFormat="1" ht="16.899999999999999" customHeight="1" x14ac:dyDescent="0.25">
      <c r="A173" s="246"/>
      <c r="B173" s="478"/>
      <c r="C173" s="479"/>
      <c r="D173" s="480"/>
      <c r="E173" s="471"/>
      <c r="F173" s="240"/>
      <c r="G173" s="214"/>
      <c r="H173" s="239"/>
      <c r="I173" s="170"/>
      <c r="J173" s="280"/>
      <c r="K173" s="170"/>
      <c r="L173" s="281"/>
      <c r="M173" s="240" t="str">
        <f t="shared" si="56"/>
        <v/>
      </c>
      <c r="N173" s="214"/>
      <c r="O173" s="247"/>
      <c r="P173" s="214"/>
      <c r="Q173" s="247"/>
      <c r="R173" s="214"/>
      <c r="S173" s="170"/>
      <c r="T173" s="281"/>
      <c r="U173" s="248"/>
      <c r="V173" s="249"/>
      <c r="W173" s="250"/>
      <c r="X173" s="233"/>
      <c r="Y173" s="242">
        <f t="shared" si="46"/>
        <v>0</v>
      </c>
      <c r="Z173" s="242">
        <f>IF('1042Ed Abrechnung'!D177="",0,1)</f>
        <v>0</v>
      </c>
      <c r="AA173" s="45" t="e">
        <f t="shared" si="47"/>
        <v>#VALUE!</v>
      </c>
      <c r="AB173" s="45">
        <f t="shared" si="48"/>
        <v>0</v>
      </c>
      <c r="AC173" s="56" t="str">
        <f t="shared" si="49"/>
        <v/>
      </c>
      <c r="AD173" s="45" t="str">
        <f t="shared" si="44"/>
        <v/>
      </c>
      <c r="AE173" s="45" t="str">
        <f t="shared" si="45"/>
        <v/>
      </c>
      <c r="AF173" s="45" t="str">
        <f t="shared" si="50"/>
        <v/>
      </c>
      <c r="AG173" s="45" t="str">
        <f t="shared" si="51"/>
        <v/>
      </c>
      <c r="AH173" s="243" t="str">
        <f t="shared" si="52"/>
        <v/>
      </c>
      <c r="AI173" s="244" t="str">
        <f t="shared" si="53"/>
        <v/>
      </c>
      <c r="AJ173" s="243" t="str">
        <f t="shared" si="54"/>
        <v/>
      </c>
      <c r="AK173" s="243" t="str">
        <f>IF(AH173&lt;AI173,Übersetzungstexte!A$184,"")</f>
        <v/>
      </c>
      <c r="AL173" s="244" t="str">
        <f t="shared" si="55"/>
        <v/>
      </c>
      <c r="AM173" s="144"/>
    </row>
    <row r="174" spans="1:39" s="245" customFormat="1" ht="16.899999999999999" customHeight="1" x14ac:dyDescent="0.25">
      <c r="A174" s="246"/>
      <c r="B174" s="478"/>
      <c r="C174" s="479"/>
      <c r="D174" s="480"/>
      <c r="E174" s="471"/>
      <c r="F174" s="240"/>
      <c r="G174" s="214"/>
      <c r="H174" s="239"/>
      <c r="I174" s="170"/>
      <c r="J174" s="280"/>
      <c r="K174" s="170"/>
      <c r="L174" s="281"/>
      <c r="M174" s="240" t="str">
        <f t="shared" si="56"/>
        <v/>
      </c>
      <c r="N174" s="214"/>
      <c r="O174" s="247"/>
      <c r="P174" s="214"/>
      <c r="Q174" s="247"/>
      <c r="R174" s="214"/>
      <c r="S174" s="170"/>
      <c r="T174" s="281"/>
      <c r="U174" s="248"/>
      <c r="V174" s="249"/>
      <c r="W174" s="250"/>
      <c r="X174" s="233"/>
      <c r="Y174" s="242">
        <f t="shared" si="46"/>
        <v>0</v>
      </c>
      <c r="Z174" s="242">
        <f>IF('1042Ed Abrechnung'!D178="",0,1)</f>
        <v>0</v>
      </c>
      <c r="AA174" s="45" t="e">
        <f t="shared" si="47"/>
        <v>#VALUE!</v>
      </c>
      <c r="AB174" s="45">
        <f t="shared" si="48"/>
        <v>0</v>
      </c>
      <c r="AC174" s="56" t="str">
        <f t="shared" si="49"/>
        <v/>
      </c>
      <c r="AD174" s="45" t="str">
        <f t="shared" si="44"/>
        <v/>
      </c>
      <c r="AE174" s="45" t="str">
        <f t="shared" si="45"/>
        <v/>
      </c>
      <c r="AF174" s="45" t="str">
        <f t="shared" si="50"/>
        <v/>
      </c>
      <c r="AG174" s="45" t="str">
        <f t="shared" si="51"/>
        <v/>
      </c>
      <c r="AH174" s="243" t="str">
        <f t="shared" si="52"/>
        <v/>
      </c>
      <c r="AI174" s="244" t="str">
        <f t="shared" si="53"/>
        <v/>
      </c>
      <c r="AJ174" s="243" t="str">
        <f t="shared" si="54"/>
        <v/>
      </c>
      <c r="AK174" s="243" t="str">
        <f>IF(AH174&lt;AI174,Übersetzungstexte!A$184,"")</f>
        <v/>
      </c>
      <c r="AL174" s="244" t="str">
        <f t="shared" si="55"/>
        <v/>
      </c>
      <c r="AM174" s="144"/>
    </row>
    <row r="175" spans="1:39" s="245" customFormat="1" ht="16.899999999999999" customHeight="1" x14ac:dyDescent="0.25">
      <c r="A175" s="246"/>
      <c r="B175" s="478"/>
      <c r="C175" s="479"/>
      <c r="D175" s="480"/>
      <c r="E175" s="471"/>
      <c r="F175" s="240"/>
      <c r="G175" s="214"/>
      <c r="H175" s="239"/>
      <c r="I175" s="170"/>
      <c r="J175" s="280"/>
      <c r="K175" s="170"/>
      <c r="L175" s="281"/>
      <c r="M175" s="240" t="str">
        <f t="shared" si="56"/>
        <v/>
      </c>
      <c r="N175" s="214"/>
      <c r="O175" s="247"/>
      <c r="P175" s="214"/>
      <c r="Q175" s="247"/>
      <c r="R175" s="214"/>
      <c r="S175" s="170"/>
      <c r="T175" s="281"/>
      <c r="U175" s="248"/>
      <c r="V175" s="249"/>
      <c r="W175" s="250"/>
      <c r="X175" s="233"/>
      <c r="Y175" s="242">
        <f t="shared" si="46"/>
        <v>0</v>
      </c>
      <c r="Z175" s="242">
        <f>IF('1042Ed Abrechnung'!D179="",0,1)</f>
        <v>0</v>
      </c>
      <c r="AA175" s="45" t="e">
        <f t="shared" si="47"/>
        <v>#VALUE!</v>
      </c>
      <c r="AB175" s="45">
        <f t="shared" si="48"/>
        <v>0</v>
      </c>
      <c r="AC175" s="56" t="str">
        <f t="shared" si="49"/>
        <v/>
      </c>
      <c r="AD175" s="45" t="str">
        <f t="shared" si="44"/>
        <v/>
      </c>
      <c r="AE175" s="45" t="str">
        <f t="shared" si="45"/>
        <v/>
      </c>
      <c r="AF175" s="45" t="str">
        <f t="shared" si="50"/>
        <v/>
      </c>
      <c r="AG175" s="45" t="str">
        <f t="shared" si="51"/>
        <v/>
      </c>
      <c r="AH175" s="243" t="str">
        <f t="shared" si="52"/>
        <v/>
      </c>
      <c r="AI175" s="244" t="str">
        <f t="shared" si="53"/>
        <v/>
      </c>
      <c r="AJ175" s="243" t="str">
        <f t="shared" si="54"/>
        <v/>
      </c>
      <c r="AK175" s="243" t="str">
        <f>IF(AH175&lt;AI175,Übersetzungstexte!A$184,"")</f>
        <v/>
      </c>
      <c r="AL175" s="244" t="str">
        <f t="shared" si="55"/>
        <v/>
      </c>
      <c r="AM175" s="144"/>
    </row>
    <row r="176" spans="1:39" s="245" customFormat="1" ht="16.899999999999999" customHeight="1" x14ac:dyDescent="0.25">
      <c r="A176" s="246"/>
      <c r="B176" s="478"/>
      <c r="C176" s="479"/>
      <c r="D176" s="480"/>
      <c r="E176" s="471"/>
      <c r="F176" s="240"/>
      <c r="G176" s="214"/>
      <c r="H176" s="239"/>
      <c r="I176" s="170"/>
      <c r="J176" s="280"/>
      <c r="K176" s="170"/>
      <c r="L176" s="281"/>
      <c r="M176" s="240" t="str">
        <f t="shared" si="56"/>
        <v/>
      </c>
      <c r="N176" s="214"/>
      <c r="O176" s="247"/>
      <c r="P176" s="214"/>
      <c r="Q176" s="247"/>
      <c r="R176" s="214"/>
      <c r="S176" s="170"/>
      <c r="T176" s="281"/>
      <c r="U176" s="248"/>
      <c r="V176" s="249"/>
      <c r="W176" s="250"/>
      <c r="X176" s="233"/>
      <c r="Y176" s="242">
        <f t="shared" si="46"/>
        <v>0</v>
      </c>
      <c r="Z176" s="242">
        <f>IF('1042Ed Abrechnung'!D180="",0,1)</f>
        <v>0</v>
      </c>
      <c r="AA176" s="45" t="e">
        <f t="shared" si="47"/>
        <v>#VALUE!</v>
      </c>
      <c r="AB176" s="45">
        <f t="shared" si="48"/>
        <v>0</v>
      </c>
      <c r="AC176" s="56" t="str">
        <f t="shared" si="49"/>
        <v/>
      </c>
      <c r="AD176" s="45" t="str">
        <f t="shared" si="44"/>
        <v/>
      </c>
      <c r="AE176" s="45" t="str">
        <f t="shared" si="45"/>
        <v/>
      </c>
      <c r="AF176" s="45" t="str">
        <f t="shared" si="50"/>
        <v/>
      </c>
      <c r="AG176" s="45" t="str">
        <f t="shared" si="51"/>
        <v/>
      </c>
      <c r="AH176" s="243" t="str">
        <f t="shared" si="52"/>
        <v/>
      </c>
      <c r="AI176" s="244" t="str">
        <f t="shared" si="53"/>
        <v/>
      </c>
      <c r="AJ176" s="243" t="str">
        <f t="shared" si="54"/>
        <v/>
      </c>
      <c r="AK176" s="243" t="str">
        <f>IF(AH176&lt;AI176,Übersetzungstexte!A$184,"")</f>
        <v/>
      </c>
      <c r="AL176" s="244" t="str">
        <f t="shared" si="55"/>
        <v/>
      </c>
      <c r="AM176" s="144"/>
    </row>
    <row r="177" spans="1:39" s="245" customFormat="1" ht="16.899999999999999" customHeight="1" x14ac:dyDescent="0.25">
      <c r="A177" s="246"/>
      <c r="B177" s="478"/>
      <c r="C177" s="479"/>
      <c r="D177" s="480"/>
      <c r="E177" s="471"/>
      <c r="F177" s="240"/>
      <c r="G177" s="214"/>
      <c r="H177" s="239"/>
      <c r="I177" s="170"/>
      <c r="J177" s="280"/>
      <c r="K177" s="170"/>
      <c r="L177" s="281"/>
      <c r="M177" s="240" t="str">
        <f t="shared" si="56"/>
        <v/>
      </c>
      <c r="N177" s="214"/>
      <c r="O177" s="247"/>
      <c r="P177" s="214"/>
      <c r="Q177" s="247"/>
      <c r="R177" s="214"/>
      <c r="S177" s="170"/>
      <c r="T177" s="281"/>
      <c r="U177" s="248"/>
      <c r="V177" s="249"/>
      <c r="W177" s="250"/>
      <c r="X177" s="233"/>
      <c r="Y177" s="242">
        <f t="shared" si="46"/>
        <v>0</v>
      </c>
      <c r="Z177" s="242">
        <f>IF('1042Ed Abrechnung'!D181="",0,1)</f>
        <v>0</v>
      </c>
      <c r="AA177" s="45" t="e">
        <f t="shared" si="47"/>
        <v>#VALUE!</v>
      </c>
      <c r="AB177" s="45">
        <f t="shared" si="48"/>
        <v>0</v>
      </c>
      <c r="AC177" s="56" t="str">
        <f t="shared" si="49"/>
        <v/>
      </c>
      <c r="AD177" s="45" t="str">
        <f t="shared" si="44"/>
        <v/>
      </c>
      <c r="AE177" s="45" t="str">
        <f t="shared" si="45"/>
        <v/>
      </c>
      <c r="AF177" s="45" t="str">
        <f t="shared" si="50"/>
        <v/>
      </c>
      <c r="AG177" s="45" t="str">
        <f t="shared" si="51"/>
        <v/>
      </c>
      <c r="AH177" s="243" t="str">
        <f t="shared" si="52"/>
        <v/>
      </c>
      <c r="AI177" s="244" t="str">
        <f t="shared" si="53"/>
        <v/>
      </c>
      <c r="AJ177" s="243" t="str">
        <f t="shared" si="54"/>
        <v/>
      </c>
      <c r="AK177" s="243" t="str">
        <f>IF(AH177&lt;AI177,Übersetzungstexte!A$184,"")</f>
        <v/>
      </c>
      <c r="AL177" s="244" t="str">
        <f t="shared" si="55"/>
        <v/>
      </c>
      <c r="AM177" s="144"/>
    </row>
    <row r="178" spans="1:39" s="245" customFormat="1" ht="16.899999999999999" customHeight="1" x14ac:dyDescent="0.25">
      <c r="A178" s="246"/>
      <c r="B178" s="478"/>
      <c r="C178" s="479"/>
      <c r="D178" s="480"/>
      <c r="E178" s="471"/>
      <c r="F178" s="240"/>
      <c r="G178" s="214"/>
      <c r="H178" s="239"/>
      <c r="I178" s="170"/>
      <c r="J178" s="280"/>
      <c r="K178" s="170"/>
      <c r="L178" s="281"/>
      <c r="M178" s="240" t="str">
        <f t="shared" si="56"/>
        <v/>
      </c>
      <c r="N178" s="214"/>
      <c r="O178" s="247"/>
      <c r="P178" s="214"/>
      <c r="Q178" s="247"/>
      <c r="R178" s="214"/>
      <c r="S178" s="170"/>
      <c r="T178" s="281"/>
      <c r="U178" s="248"/>
      <c r="V178" s="249"/>
      <c r="W178" s="250"/>
      <c r="X178" s="233"/>
      <c r="Y178" s="242">
        <f t="shared" si="46"/>
        <v>0</v>
      </c>
      <c r="Z178" s="242">
        <f>IF('1042Ed Abrechnung'!D182="",0,1)</f>
        <v>0</v>
      </c>
      <c r="AA178" s="45" t="e">
        <f t="shared" si="47"/>
        <v>#VALUE!</v>
      </c>
      <c r="AB178" s="45">
        <f t="shared" si="48"/>
        <v>0</v>
      </c>
      <c r="AC178" s="56" t="str">
        <f t="shared" si="49"/>
        <v/>
      </c>
      <c r="AD178" s="45" t="str">
        <f t="shared" si="44"/>
        <v/>
      </c>
      <c r="AE178" s="45" t="str">
        <f t="shared" si="45"/>
        <v/>
      </c>
      <c r="AF178" s="45" t="str">
        <f t="shared" si="50"/>
        <v/>
      </c>
      <c r="AG178" s="45" t="str">
        <f t="shared" si="51"/>
        <v/>
      </c>
      <c r="AH178" s="243" t="str">
        <f t="shared" si="52"/>
        <v/>
      </c>
      <c r="AI178" s="244" t="str">
        <f t="shared" si="53"/>
        <v/>
      </c>
      <c r="AJ178" s="243" t="str">
        <f t="shared" si="54"/>
        <v/>
      </c>
      <c r="AK178" s="243" t="str">
        <f>IF(AH178&lt;AI178,Übersetzungstexte!A$184,"")</f>
        <v/>
      </c>
      <c r="AL178" s="244" t="str">
        <f t="shared" si="55"/>
        <v/>
      </c>
      <c r="AM178" s="144"/>
    </row>
    <row r="179" spans="1:39" s="245" customFormat="1" ht="16.899999999999999" customHeight="1" x14ac:dyDescent="0.25">
      <c r="A179" s="246"/>
      <c r="B179" s="478"/>
      <c r="C179" s="479"/>
      <c r="D179" s="480"/>
      <c r="E179" s="471"/>
      <c r="F179" s="240"/>
      <c r="G179" s="214"/>
      <c r="H179" s="239"/>
      <c r="I179" s="170"/>
      <c r="J179" s="280"/>
      <c r="K179" s="170"/>
      <c r="L179" s="281"/>
      <c r="M179" s="240" t="str">
        <f t="shared" si="56"/>
        <v/>
      </c>
      <c r="N179" s="214"/>
      <c r="O179" s="247"/>
      <c r="P179" s="214"/>
      <c r="Q179" s="247"/>
      <c r="R179" s="214"/>
      <c r="S179" s="170"/>
      <c r="T179" s="281"/>
      <c r="U179" s="248"/>
      <c r="V179" s="249"/>
      <c r="W179" s="250"/>
      <c r="X179" s="233"/>
      <c r="Y179" s="242">
        <f t="shared" si="46"/>
        <v>0</v>
      </c>
      <c r="Z179" s="242">
        <f>IF('1042Ed Abrechnung'!D183="",0,1)</f>
        <v>0</v>
      </c>
      <c r="AA179" s="45" t="e">
        <f t="shared" si="47"/>
        <v>#VALUE!</v>
      </c>
      <c r="AB179" s="45">
        <f t="shared" si="48"/>
        <v>0</v>
      </c>
      <c r="AC179" s="56" t="str">
        <f t="shared" si="49"/>
        <v/>
      </c>
      <c r="AD179" s="45" t="str">
        <f t="shared" si="44"/>
        <v/>
      </c>
      <c r="AE179" s="45" t="str">
        <f t="shared" si="45"/>
        <v/>
      </c>
      <c r="AF179" s="45" t="str">
        <f t="shared" si="50"/>
        <v/>
      </c>
      <c r="AG179" s="45" t="str">
        <f t="shared" si="51"/>
        <v/>
      </c>
      <c r="AH179" s="243" t="str">
        <f t="shared" si="52"/>
        <v/>
      </c>
      <c r="AI179" s="244" t="str">
        <f t="shared" si="53"/>
        <v/>
      </c>
      <c r="AJ179" s="243" t="str">
        <f t="shared" si="54"/>
        <v/>
      </c>
      <c r="AK179" s="243" t="str">
        <f>IF(AH179&lt;AI179,Übersetzungstexte!A$184,"")</f>
        <v/>
      </c>
      <c r="AL179" s="244" t="str">
        <f t="shared" si="55"/>
        <v/>
      </c>
      <c r="AM179" s="144"/>
    </row>
    <row r="180" spans="1:39" s="245" customFormat="1" ht="16.899999999999999" customHeight="1" x14ac:dyDescent="0.25">
      <c r="A180" s="246"/>
      <c r="B180" s="478"/>
      <c r="C180" s="479"/>
      <c r="D180" s="480"/>
      <c r="E180" s="471"/>
      <c r="F180" s="240"/>
      <c r="G180" s="214"/>
      <c r="H180" s="239"/>
      <c r="I180" s="170"/>
      <c r="J180" s="280"/>
      <c r="K180" s="170"/>
      <c r="L180" s="281"/>
      <c r="M180" s="240" t="str">
        <f t="shared" si="56"/>
        <v/>
      </c>
      <c r="N180" s="214"/>
      <c r="O180" s="247"/>
      <c r="P180" s="214"/>
      <c r="Q180" s="247"/>
      <c r="R180" s="214"/>
      <c r="S180" s="170"/>
      <c r="T180" s="281"/>
      <c r="U180" s="248"/>
      <c r="V180" s="249"/>
      <c r="W180" s="250"/>
      <c r="X180" s="233"/>
      <c r="Y180" s="242">
        <f t="shared" si="46"/>
        <v>0</v>
      </c>
      <c r="Z180" s="242">
        <f>IF('1042Ed Abrechnung'!D184="",0,1)</f>
        <v>0</v>
      </c>
      <c r="AA180" s="45" t="e">
        <f t="shared" si="47"/>
        <v>#VALUE!</v>
      </c>
      <c r="AB180" s="45">
        <f t="shared" si="48"/>
        <v>0</v>
      </c>
      <c r="AC180" s="56" t="str">
        <f t="shared" si="49"/>
        <v/>
      </c>
      <c r="AD180" s="45" t="str">
        <f t="shared" si="44"/>
        <v/>
      </c>
      <c r="AE180" s="45" t="str">
        <f t="shared" si="45"/>
        <v/>
      </c>
      <c r="AF180" s="45" t="str">
        <f t="shared" si="50"/>
        <v/>
      </c>
      <c r="AG180" s="45" t="str">
        <f t="shared" si="51"/>
        <v/>
      </c>
      <c r="AH180" s="243" t="str">
        <f t="shared" si="52"/>
        <v/>
      </c>
      <c r="AI180" s="244" t="str">
        <f t="shared" si="53"/>
        <v/>
      </c>
      <c r="AJ180" s="243" t="str">
        <f t="shared" si="54"/>
        <v/>
      </c>
      <c r="AK180" s="243" t="str">
        <f>IF(AH180&lt;AI180,Übersetzungstexte!A$184,"")</f>
        <v/>
      </c>
      <c r="AL180" s="244" t="str">
        <f t="shared" si="55"/>
        <v/>
      </c>
      <c r="AM180" s="144"/>
    </row>
    <row r="181" spans="1:39" s="245" customFormat="1" ht="16.899999999999999" customHeight="1" x14ac:dyDescent="0.25">
      <c r="A181" s="246"/>
      <c r="B181" s="478"/>
      <c r="C181" s="479"/>
      <c r="D181" s="480"/>
      <c r="E181" s="471"/>
      <c r="F181" s="240"/>
      <c r="G181" s="214"/>
      <c r="H181" s="239"/>
      <c r="I181" s="170"/>
      <c r="J181" s="280"/>
      <c r="K181" s="170"/>
      <c r="L181" s="281"/>
      <c r="M181" s="240" t="str">
        <f t="shared" si="56"/>
        <v/>
      </c>
      <c r="N181" s="214"/>
      <c r="O181" s="247"/>
      <c r="P181" s="214"/>
      <c r="Q181" s="247"/>
      <c r="R181" s="214"/>
      <c r="S181" s="170"/>
      <c r="T181" s="281"/>
      <c r="U181" s="248"/>
      <c r="V181" s="249"/>
      <c r="W181" s="250"/>
      <c r="X181" s="233"/>
      <c r="Y181" s="242">
        <f t="shared" si="46"/>
        <v>0</v>
      </c>
      <c r="Z181" s="242">
        <f>IF('1042Ed Abrechnung'!D185="",0,1)</f>
        <v>0</v>
      </c>
      <c r="AA181" s="45" t="e">
        <f t="shared" si="47"/>
        <v>#VALUE!</v>
      </c>
      <c r="AB181" s="45">
        <f t="shared" si="48"/>
        <v>0</v>
      </c>
      <c r="AC181" s="56" t="str">
        <f t="shared" si="49"/>
        <v/>
      </c>
      <c r="AD181" s="45" t="str">
        <f t="shared" si="44"/>
        <v/>
      </c>
      <c r="AE181" s="45" t="str">
        <f t="shared" si="45"/>
        <v/>
      </c>
      <c r="AF181" s="45" t="str">
        <f t="shared" si="50"/>
        <v/>
      </c>
      <c r="AG181" s="45" t="str">
        <f t="shared" si="51"/>
        <v/>
      </c>
      <c r="AH181" s="243" t="str">
        <f t="shared" si="52"/>
        <v/>
      </c>
      <c r="AI181" s="244" t="str">
        <f t="shared" si="53"/>
        <v/>
      </c>
      <c r="AJ181" s="243" t="str">
        <f t="shared" si="54"/>
        <v/>
      </c>
      <c r="AK181" s="243" t="str">
        <f>IF(AH181&lt;AI181,Übersetzungstexte!A$184,"")</f>
        <v/>
      </c>
      <c r="AL181" s="244" t="str">
        <f t="shared" si="55"/>
        <v/>
      </c>
      <c r="AM181" s="144"/>
    </row>
    <row r="182" spans="1:39" s="245" customFormat="1" ht="16.899999999999999" customHeight="1" x14ac:dyDescent="0.25">
      <c r="A182" s="246"/>
      <c r="B182" s="478"/>
      <c r="C182" s="479"/>
      <c r="D182" s="480"/>
      <c r="E182" s="471"/>
      <c r="F182" s="240"/>
      <c r="G182" s="214"/>
      <c r="H182" s="239"/>
      <c r="I182" s="170"/>
      <c r="J182" s="280"/>
      <c r="K182" s="170"/>
      <c r="L182" s="281"/>
      <c r="M182" s="240" t="str">
        <f t="shared" si="56"/>
        <v/>
      </c>
      <c r="N182" s="214"/>
      <c r="O182" s="247"/>
      <c r="P182" s="214"/>
      <c r="Q182" s="247"/>
      <c r="R182" s="214"/>
      <c r="S182" s="170"/>
      <c r="T182" s="281"/>
      <c r="U182" s="248"/>
      <c r="V182" s="249"/>
      <c r="W182" s="250"/>
      <c r="X182" s="233"/>
      <c r="Y182" s="242">
        <f t="shared" si="46"/>
        <v>0</v>
      </c>
      <c r="Z182" s="242">
        <f>IF('1042Ed Abrechnung'!D186="",0,1)</f>
        <v>0</v>
      </c>
      <c r="AA182" s="45" t="e">
        <f t="shared" si="47"/>
        <v>#VALUE!</v>
      </c>
      <c r="AB182" s="45">
        <f t="shared" si="48"/>
        <v>0</v>
      </c>
      <c r="AC182" s="56" t="str">
        <f t="shared" si="49"/>
        <v/>
      </c>
      <c r="AD182" s="45" t="str">
        <f t="shared" si="44"/>
        <v/>
      </c>
      <c r="AE182" s="45" t="str">
        <f t="shared" si="45"/>
        <v/>
      </c>
      <c r="AF182" s="45" t="str">
        <f t="shared" si="50"/>
        <v/>
      </c>
      <c r="AG182" s="45" t="str">
        <f t="shared" si="51"/>
        <v/>
      </c>
      <c r="AH182" s="243" t="str">
        <f t="shared" si="52"/>
        <v/>
      </c>
      <c r="AI182" s="244" t="str">
        <f t="shared" si="53"/>
        <v/>
      </c>
      <c r="AJ182" s="243" t="str">
        <f t="shared" si="54"/>
        <v/>
      </c>
      <c r="AK182" s="243" t="str">
        <f>IF(AH182&lt;AI182,Übersetzungstexte!A$184,"")</f>
        <v/>
      </c>
      <c r="AL182" s="244" t="str">
        <f t="shared" si="55"/>
        <v/>
      </c>
      <c r="AM182" s="144"/>
    </row>
    <row r="183" spans="1:39" s="245" customFormat="1" ht="16.899999999999999" customHeight="1" x14ac:dyDescent="0.25">
      <c r="A183" s="246"/>
      <c r="B183" s="478"/>
      <c r="C183" s="479"/>
      <c r="D183" s="480"/>
      <c r="E183" s="471"/>
      <c r="F183" s="240"/>
      <c r="G183" s="214"/>
      <c r="H183" s="239"/>
      <c r="I183" s="170"/>
      <c r="J183" s="280"/>
      <c r="K183" s="170"/>
      <c r="L183" s="281"/>
      <c r="M183" s="240" t="str">
        <f t="shared" si="56"/>
        <v/>
      </c>
      <c r="N183" s="214"/>
      <c r="O183" s="247"/>
      <c r="P183" s="214"/>
      <c r="Q183" s="247"/>
      <c r="R183" s="214"/>
      <c r="S183" s="170"/>
      <c r="T183" s="281"/>
      <c r="U183" s="248"/>
      <c r="V183" s="249"/>
      <c r="W183" s="250"/>
      <c r="X183" s="233"/>
      <c r="Y183" s="242">
        <f t="shared" si="46"/>
        <v>0</v>
      </c>
      <c r="Z183" s="242">
        <f>IF('1042Ed Abrechnung'!D187="",0,1)</f>
        <v>0</v>
      </c>
      <c r="AA183" s="45" t="e">
        <f t="shared" si="47"/>
        <v>#VALUE!</v>
      </c>
      <c r="AB183" s="45">
        <f t="shared" si="48"/>
        <v>0</v>
      </c>
      <c r="AC183" s="56" t="str">
        <f t="shared" si="49"/>
        <v/>
      </c>
      <c r="AD183" s="45" t="str">
        <f t="shared" si="44"/>
        <v/>
      </c>
      <c r="AE183" s="45" t="str">
        <f t="shared" si="45"/>
        <v/>
      </c>
      <c r="AF183" s="45" t="str">
        <f t="shared" si="50"/>
        <v/>
      </c>
      <c r="AG183" s="45" t="str">
        <f t="shared" si="51"/>
        <v/>
      </c>
      <c r="AH183" s="243" t="str">
        <f t="shared" si="52"/>
        <v/>
      </c>
      <c r="AI183" s="244" t="str">
        <f t="shared" si="53"/>
        <v/>
      </c>
      <c r="AJ183" s="243" t="str">
        <f t="shared" si="54"/>
        <v/>
      </c>
      <c r="AK183" s="243" t="str">
        <f>IF(AH183&lt;AI183,Übersetzungstexte!A$184,"")</f>
        <v/>
      </c>
      <c r="AL183" s="244" t="str">
        <f t="shared" si="55"/>
        <v/>
      </c>
      <c r="AM183" s="144"/>
    </row>
    <row r="184" spans="1:39" s="245" customFormat="1" ht="16.899999999999999" customHeight="1" x14ac:dyDescent="0.25">
      <c r="A184" s="246"/>
      <c r="B184" s="478"/>
      <c r="C184" s="479"/>
      <c r="D184" s="480"/>
      <c r="E184" s="471"/>
      <c r="F184" s="240"/>
      <c r="G184" s="214"/>
      <c r="H184" s="239"/>
      <c r="I184" s="170"/>
      <c r="J184" s="280"/>
      <c r="K184" s="170"/>
      <c r="L184" s="281"/>
      <c r="M184" s="240" t="str">
        <f t="shared" si="56"/>
        <v/>
      </c>
      <c r="N184" s="214"/>
      <c r="O184" s="247"/>
      <c r="P184" s="214"/>
      <c r="Q184" s="247"/>
      <c r="R184" s="214"/>
      <c r="S184" s="170"/>
      <c r="T184" s="281"/>
      <c r="U184" s="248"/>
      <c r="V184" s="249"/>
      <c r="W184" s="250"/>
      <c r="X184" s="233"/>
      <c r="Y184" s="242">
        <f t="shared" si="46"/>
        <v>0</v>
      </c>
      <c r="Z184" s="242">
        <f>IF('1042Ed Abrechnung'!D188="",0,1)</f>
        <v>0</v>
      </c>
      <c r="AA184" s="45" t="e">
        <f t="shared" si="47"/>
        <v>#VALUE!</v>
      </c>
      <c r="AB184" s="45">
        <f t="shared" si="48"/>
        <v>0</v>
      </c>
      <c r="AC184" s="56" t="str">
        <f t="shared" si="49"/>
        <v/>
      </c>
      <c r="AD184" s="45" t="str">
        <f t="shared" si="44"/>
        <v/>
      </c>
      <c r="AE184" s="45" t="str">
        <f t="shared" si="45"/>
        <v/>
      </c>
      <c r="AF184" s="45" t="str">
        <f t="shared" si="50"/>
        <v/>
      </c>
      <c r="AG184" s="45" t="str">
        <f t="shared" si="51"/>
        <v/>
      </c>
      <c r="AH184" s="243" t="str">
        <f t="shared" si="52"/>
        <v/>
      </c>
      <c r="AI184" s="244" t="str">
        <f t="shared" si="53"/>
        <v/>
      </c>
      <c r="AJ184" s="243" t="str">
        <f t="shared" si="54"/>
        <v/>
      </c>
      <c r="AK184" s="243" t="str">
        <f>IF(AH184&lt;AI184,Übersetzungstexte!A$184,"")</f>
        <v/>
      </c>
      <c r="AL184" s="244" t="str">
        <f t="shared" si="55"/>
        <v/>
      </c>
      <c r="AM184" s="144"/>
    </row>
    <row r="185" spans="1:39" s="245" customFormat="1" ht="16.899999999999999" customHeight="1" x14ac:dyDescent="0.25">
      <c r="A185" s="246"/>
      <c r="B185" s="478"/>
      <c r="C185" s="479"/>
      <c r="D185" s="480"/>
      <c r="E185" s="471"/>
      <c r="F185" s="240"/>
      <c r="G185" s="214"/>
      <c r="H185" s="239"/>
      <c r="I185" s="170"/>
      <c r="J185" s="280"/>
      <c r="K185" s="170"/>
      <c r="L185" s="281"/>
      <c r="M185" s="240" t="str">
        <f t="shared" si="56"/>
        <v/>
      </c>
      <c r="N185" s="214"/>
      <c r="O185" s="247"/>
      <c r="P185" s="214"/>
      <c r="Q185" s="247"/>
      <c r="R185" s="214"/>
      <c r="S185" s="170"/>
      <c r="T185" s="281"/>
      <c r="U185" s="248"/>
      <c r="V185" s="249"/>
      <c r="W185" s="250"/>
      <c r="X185" s="233"/>
      <c r="Y185" s="242">
        <f t="shared" si="46"/>
        <v>0</v>
      </c>
      <c r="Z185" s="242">
        <f>IF('1042Ed Abrechnung'!D189="",0,1)</f>
        <v>0</v>
      </c>
      <c r="AA185" s="45" t="e">
        <f t="shared" si="47"/>
        <v>#VALUE!</v>
      </c>
      <c r="AB185" s="45">
        <f t="shared" si="48"/>
        <v>0</v>
      </c>
      <c r="AC185" s="56" t="str">
        <f t="shared" si="49"/>
        <v/>
      </c>
      <c r="AD185" s="45" t="str">
        <f t="shared" si="44"/>
        <v/>
      </c>
      <c r="AE185" s="45" t="str">
        <f t="shared" si="45"/>
        <v/>
      </c>
      <c r="AF185" s="45" t="str">
        <f t="shared" si="50"/>
        <v/>
      </c>
      <c r="AG185" s="45" t="str">
        <f t="shared" si="51"/>
        <v/>
      </c>
      <c r="AH185" s="243" t="str">
        <f t="shared" si="52"/>
        <v/>
      </c>
      <c r="AI185" s="244" t="str">
        <f t="shared" si="53"/>
        <v/>
      </c>
      <c r="AJ185" s="243" t="str">
        <f t="shared" si="54"/>
        <v/>
      </c>
      <c r="AK185" s="243" t="str">
        <f>IF(AH185&lt;AI185,Übersetzungstexte!A$184,"")</f>
        <v/>
      </c>
      <c r="AL185" s="244" t="str">
        <f t="shared" si="55"/>
        <v/>
      </c>
      <c r="AM185" s="144"/>
    </row>
    <row r="186" spans="1:39" s="245" customFormat="1" ht="16.899999999999999" customHeight="1" x14ac:dyDescent="0.25">
      <c r="A186" s="246"/>
      <c r="B186" s="478"/>
      <c r="C186" s="479"/>
      <c r="D186" s="480"/>
      <c r="E186" s="471"/>
      <c r="F186" s="240"/>
      <c r="G186" s="214"/>
      <c r="H186" s="239"/>
      <c r="I186" s="170"/>
      <c r="J186" s="280"/>
      <c r="K186" s="170"/>
      <c r="L186" s="281"/>
      <c r="M186" s="240" t="str">
        <f t="shared" si="56"/>
        <v/>
      </c>
      <c r="N186" s="214"/>
      <c r="O186" s="247"/>
      <c r="P186" s="214"/>
      <c r="Q186" s="247"/>
      <c r="R186" s="214"/>
      <c r="S186" s="170"/>
      <c r="T186" s="281"/>
      <c r="U186" s="248"/>
      <c r="V186" s="249"/>
      <c r="W186" s="250"/>
      <c r="X186" s="233"/>
      <c r="Y186" s="242">
        <f t="shared" si="46"/>
        <v>0</v>
      </c>
      <c r="Z186" s="242">
        <f>IF('1042Ed Abrechnung'!D190="",0,1)</f>
        <v>0</v>
      </c>
      <c r="AA186" s="45" t="e">
        <f t="shared" si="47"/>
        <v>#VALUE!</v>
      </c>
      <c r="AB186" s="45">
        <f t="shared" si="48"/>
        <v>0</v>
      </c>
      <c r="AC186" s="56" t="str">
        <f t="shared" si="49"/>
        <v/>
      </c>
      <c r="AD186" s="45" t="str">
        <f t="shared" si="44"/>
        <v/>
      </c>
      <c r="AE186" s="45" t="str">
        <f t="shared" si="45"/>
        <v/>
      </c>
      <c r="AF186" s="45" t="str">
        <f t="shared" si="50"/>
        <v/>
      </c>
      <c r="AG186" s="45" t="str">
        <f t="shared" si="51"/>
        <v/>
      </c>
      <c r="AH186" s="243" t="str">
        <f t="shared" si="52"/>
        <v/>
      </c>
      <c r="AI186" s="244" t="str">
        <f t="shared" si="53"/>
        <v/>
      </c>
      <c r="AJ186" s="243" t="str">
        <f t="shared" si="54"/>
        <v/>
      </c>
      <c r="AK186" s="243" t="str">
        <f>IF(AH186&lt;AI186,Übersetzungstexte!A$184,"")</f>
        <v/>
      </c>
      <c r="AL186" s="244" t="str">
        <f t="shared" si="55"/>
        <v/>
      </c>
      <c r="AM186" s="144"/>
    </row>
    <row r="187" spans="1:39" s="245" customFormat="1" ht="16.899999999999999" customHeight="1" x14ac:dyDescent="0.25">
      <c r="A187" s="246"/>
      <c r="B187" s="478"/>
      <c r="C187" s="479"/>
      <c r="D187" s="480"/>
      <c r="E187" s="471"/>
      <c r="F187" s="240"/>
      <c r="G187" s="214"/>
      <c r="H187" s="239"/>
      <c r="I187" s="170"/>
      <c r="J187" s="280"/>
      <c r="K187" s="170"/>
      <c r="L187" s="281"/>
      <c r="M187" s="240" t="str">
        <f t="shared" si="56"/>
        <v/>
      </c>
      <c r="N187" s="214"/>
      <c r="O187" s="247"/>
      <c r="P187" s="214"/>
      <c r="Q187" s="247"/>
      <c r="R187" s="214"/>
      <c r="S187" s="170"/>
      <c r="T187" s="281"/>
      <c r="U187" s="248"/>
      <c r="V187" s="249"/>
      <c r="W187" s="250"/>
      <c r="X187" s="233"/>
      <c r="Y187" s="242">
        <f t="shared" si="46"/>
        <v>0</v>
      </c>
      <c r="Z187" s="242">
        <f>IF('1042Ed Abrechnung'!D191="",0,1)</f>
        <v>0</v>
      </c>
      <c r="AA187" s="45" t="e">
        <f t="shared" si="47"/>
        <v>#VALUE!</v>
      </c>
      <c r="AB187" s="45">
        <f t="shared" si="48"/>
        <v>0</v>
      </c>
      <c r="AC187" s="56" t="str">
        <f t="shared" si="49"/>
        <v/>
      </c>
      <c r="AD187" s="45" t="str">
        <f t="shared" si="44"/>
        <v/>
      </c>
      <c r="AE187" s="45" t="str">
        <f t="shared" si="45"/>
        <v/>
      </c>
      <c r="AF187" s="45" t="str">
        <f t="shared" si="50"/>
        <v/>
      </c>
      <c r="AG187" s="45" t="str">
        <f t="shared" si="51"/>
        <v/>
      </c>
      <c r="AH187" s="243" t="str">
        <f t="shared" si="52"/>
        <v/>
      </c>
      <c r="AI187" s="244" t="str">
        <f t="shared" si="53"/>
        <v/>
      </c>
      <c r="AJ187" s="243" t="str">
        <f t="shared" si="54"/>
        <v/>
      </c>
      <c r="AK187" s="243" t="str">
        <f>IF(AH187&lt;AI187,Übersetzungstexte!A$184,"")</f>
        <v/>
      </c>
      <c r="AL187" s="244" t="str">
        <f t="shared" si="55"/>
        <v/>
      </c>
      <c r="AM187" s="144"/>
    </row>
    <row r="188" spans="1:39" s="245" customFormat="1" ht="16.899999999999999" customHeight="1" x14ac:dyDescent="0.25">
      <c r="A188" s="246"/>
      <c r="B188" s="478"/>
      <c r="C188" s="479"/>
      <c r="D188" s="480"/>
      <c r="E188" s="471"/>
      <c r="F188" s="240"/>
      <c r="G188" s="214"/>
      <c r="H188" s="239"/>
      <c r="I188" s="170"/>
      <c r="J188" s="280"/>
      <c r="K188" s="170"/>
      <c r="L188" s="281"/>
      <c r="M188" s="240" t="str">
        <f t="shared" si="56"/>
        <v/>
      </c>
      <c r="N188" s="214"/>
      <c r="O188" s="247"/>
      <c r="P188" s="214"/>
      <c r="Q188" s="247"/>
      <c r="R188" s="214"/>
      <c r="S188" s="170"/>
      <c r="T188" s="281"/>
      <c r="U188" s="248"/>
      <c r="V188" s="249"/>
      <c r="W188" s="250"/>
      <c r="X188" s="233"/>
      <c r="Y188" s="242">
        <f t="shared" si="46"/>
        <v>0</v>
      </c>
      <c r="Z188" s="242">
        <f>IF('1042Ed Abrechnung'!D192="",0,1)</f>
        <v>0</v>
      </c>
      <c r="AA188" s="45" t="e">
        <f t="shared" si="47"/>
        <v>#VALUE!</v>
      </c>
      <c r="AB188" s="45">
        <f t="shared" si="48"/>
        <v>0</v>
      </c>
      <c r="AC188" s="56" t="str">
        <f t="shared" si="49"/>
        <v/>
      </c>
      <c r="AD188" s="45" t="str">
        <f t="shared" si="44"/>
        <v/>
      </c>
      <c r="AE188" s="45" t="str">
        <f t="shared" si="45"/>
        <v/>
      </c>
      <c r="AF188" s="45" t="str">
        <f t="shared" si="50"/>
        <v/>
      </c>
      <c r="AG188" s="45" t="str">
        <f t="shared" si="51"/>
        <v/>
      </c>
      <c r="AH188" s="243" t="str">
        <f t="shared" si="52"/>
        <v/>
      </c>
      <c r="AI188" s="244" t="str">
        <f t="shared" si="53"/>
        <v/>
      </c>
      <c r="AJ188" s="243" t="str">
        <f t="shared" si="54"/>
        <v/>
      </c>
      <c r="AK188" s="243" t="str">
        <f>IF(AH188&lt;AI188,Übersetzungstexte!A$184,"")</f>
        <v/>
      </c>
      <c r="AL188" s="244" t="str">
        <f t="shared" si="55"/>
        <v/>
      </c>
      <c r="AM188" s="144"/>
    </row>
    <row r="189" spans="1:39" s="245" customFormat="1" ht="16.899999999999999" customHeight="1" x14ac:dyDescent="0.25">
      <c r="A189" s="246"/>
      <c r="B189" s="478"/>
      <c r="C189" s="479"/>
      <c r="D189" s="480"/>
      <c r="E189" s="471"/>
      <c r="F189" s="240"/>
      <c r="G189" s="214"/>
      <c r="H189" s="239"/>
      <c r="I189" s="170"/>
      <c r="J189" s="280"/>
      <c r="K189" s="170"/>
      <c r="L189" s="281"/>
      <c r="M189" s="240" t="str">
        <f t="shared" si="56"/>
        <v/>
      </c>
      <c r="N189" s="214"/>
      <c r="O189" s="247"/>
      <c r="P189" s="214"/>
      <c r="Q189" s="247"/>
      <c r="R189" s="214"/>
      <c r="S189" s="170"/>
      <c r="T189" s="281"/>
      <c r="U189" s="248"/>
      <c r="V189" s="249"/>
      <c r="W189" s="250"/>
      <c r="X189" s="233"/>
      <c r="Y189" s="242">
        <f t="shared" si="46"/>
        <v>0</v>
      </c>
      <c r="Z189" s="242">
        <f>IF('1042Ed Abrechnung'!D193="",0,1)</f>
        <v>0</v>
      </c>
      <c r="AA189" s="45" t="e">
        <f t="shared" si="47"/>
        <v>#VALUE!</v>
      </c>
      <c r="AB189" s="45">
        <f t="shared" si="48"/>
        <v>0</v>
      </c>
      <c r="AC189" s="56" t="str">
        <f t="shared" si="49"/>
        <v/>
      </c>
      <c r="AD189" s="45" t="str">
        <f t="shared" si="44"/>
        <v/>
      </c>
      <c r="AE189" s="45" t="str">
        <f t="shared" si="45"/>
        <v/>
      </c>
      <c r="AF189" s="45" t="str">
        <f t="shared" si="50"/>
        <v/>
      </c>
      <c r="AG189" s="45" t="str">
        <f t="shared" si="51"/>
        <v/>
      </c>
      <c r="AH189" s="243" t="str">
        <f t="shared" si="52"/>
        <v/>
      </c>
      <c r="AI189" s="244" t="str">
        <f t="shared" si="53"/>
        <v/>
      </c>
      <c r="AJ189" s="243" t="str">
        <f t="shared" si="54"/>
        <v/>
      </c>
      <c r="AK189" s="243" t="str">
        <f>IF(AH189&lt;AI189,Übersetzungstexte!A$184,"")</f>
        <v/>
      </c>
      <c r="AL189" s="244" t="str">
        <f t="shared" si="55"/>
        <v/>
      </c>
      <c r="AM189" s="144"/>
    </row>
    <row r="190" spans="1:39" s="245" customFormat="1" ht="16.899999999999999" customHeight="1" x14ac:dyDescent="0.25">
      <c r="A190" s="246"/>
      <c r="B190" s="478"/>
      <c r="C190" s="479"/>
      <c r="D190" s="480"/>
      <c r="E190" s="471"/>
      <c r="F190" s="240"/>
      <c r="G190" s="214"/>
      <c r="H190" s="239"/>
      <c r="I190" s="170"/>
      <c r="J190" s="280"/>
      <c r="K190" s="170"/>
      <c r="L190" s="281"/>
      <c r="M190" s="240" t="str">
        <f t="shared" si="56"/>
        <v/>
      </c>
      <c r="N190" s="214"/>
      <c r="O190" s="247"/>
      <c r="P190" s="214"/>
      <c r="Q190" s="247"/>
      <c r="R190" s="214"/>
      <c r="S190" s="170"/>
      <c r="T190" s="281"/>
      <c r="U190" s="248"/>
      <c r="V190" s="249"/>
      <c r="W190" s="250"/>
      <c r="X190" s="233"/>
      <c r="Y190" s="242">
        <f t="shared" si="46"/>
        <v>0</v>
      </c>
      <c r="Z190" s="242">
        <f>IF('1042Ed Abrechnung'!D194="",0,1)</f>
        <v>0</v>
      </c>
      <c r="AA190" s="45" t="e">
        <f t="shared" si="47"/>
        <v>#VALUE!</v>
      </c>
      <c r="AB190" s="45">
        <f t="shared" si="48"/>
        <v>0</v>
      </c>
      <c r="AC190" s="56" t="str">
        <f t="shared" si="49"/>
        <v/>
      </c>
      <c r="AD190" s="45" t="str">
        <f t="shared" si="44"/>
        <v/>
      </c>
      <c r="AE190" s="45" t="str">
        <f t="shared" si="45"/>
        <v/>
      </c>
      <c r="AF190" s="45" t="str">
        <f t="shared" si="50"/>
        <v/>
      </c>
      <c r="AG190" s="45" t="str">
        <f t="shared" si="51"/>
        <v/>
      </c>
      <c r="AH190" s="243" t="str">
        <f t="shared" si="52"/>
        <v/>
      </c>
      <c r="AI190" s="244" t="str">
        <f t="shared" si="53"/>
        <v/>
      </c>
      <c r="AJ190" s="243" t="str">
        <f t="shared" si="54"/>
        <v/>
      </c>
      <c r="AK190" s="243" t="str">
        <f>IF(AH190&lt;AI190,Übersetzungstexte!A$184,"")</f>
        <v/>
      </c>
      <c r="AL190" s="244" t="str">
        <f t="shared" si="55"/>
        <v/>
      </c>
      <c r="AM190" s="144"/>
    </row>
    <row r="191" spans="1:39" s="245" customFormat="1" ht="16.899999999999999" customHeight="1" x14ac:dyDescent="0.25">
      <c r="A191" s="246"/>
      <c r="B191" s="478"/>
      <c r="C191" s="479"/>
      <c r="D191" s="480"/>
      <c r="E191" s="471"/>
      <c r="F191" s="240"/>
      <c r="G191" s="214"/>
      <c r="H191" s="239"/>
      <c r="I191" s="170"/>
      <c r="J191" s="280"/>
      <c r="K191" s="170"/>
      <c r="L191" s="281"/>
      <c r="M191" s="240" t="str">
        <f t="shared" si="56"/>
        <v/>
      </c>
      <c r="N191" s="214"/>
      <c r="O191" s="247"/>
      <c r="P191" s="214"/>
      <c r="Q191" s="247"/>
      <c r="R191" s="214"/>
      <c r="S191" s="170"/>
      <c r="T191" s="281"/>
      <c r="U191" s="248"/>
      <c r="V191" s="249"/>
      <c r="W191" s="250"/>
      <c r="X191" s="233"/>
      <c r="Y191" s="242">
        <f t="shared" si="46"/>
        <v>0</v>
      </c>
      <c r="Z191" s="242">
        <f>IF('1042Ed Abrechnung'!D195="",0,1)</f>
        <v>0</v>
      </c>
      <c r="AA191" s="45" t="e">
        <f t="shared" si="47"/>
        <v>#VALUE!</v>
      </c>
      <c r="AB191" s="45">
        <f t="shared" si="48"/>
        <v>0</v>
      </c>
      <c r="AC191" s="56" t="str">
        <f t="shared" si="49"/>
        <v/>
      </c>
      <c r="AD191" s="45" t="str">
        <f t="shared" si="44"/>
        <v/>
      </c>
      <c r="AE191" s="45" t="str">
        <f t="shared" si="45"/>
        <v/>
      </c>
      <c r="AF191" s="45" t="str">
        <f t="shared" si="50"/>
        <v/>
      </c>
      <c r="AG191" s="45" t="str">
        <f t="shared" si="51"/>
        <v/>
      </c>
      <c r="AH191" s="243" t="str">
        <f t="shared" si="52"/>
        <v/>
      </c>
      <c r="AI191" s="244" t="str">
        <f t="shared" si="53"/>
        <v/>
      </c>
      <c r="AJ191" s="243" t="str">
        <f t="shared" si="54"/>
        <v/>
      </c>
      <c r="AK191" s="243" t="str">
        <f>IF(AH191&lt;AI191,Übersetzungstexte!A$184,"")</f>
        <v/>
      </c>
      <c r="AL191" s="244" t="str">
        <f t="shared" si="55"/>
        <v/>
      </c>
      <c r="AM191" s="144"/>
    </row>
    <row r="192" spans="1:39" s="245" customFormat="1" ht="16.899999999999999" customHeight="1" x14ac:dyDescent="0.25">
      <c r="A192" s="246"/>
      <c r="B192" s="478"/>
      <c r="C192" s="479"/>
      <c r="D192" s="480"/>
      <c r="E192" s="471"/>
      <c r="F192" s="240"/>
      <c r="G192" s="214"/>
      <c r="H192" s="239"/>
      <c r="I192" s="170"/>
      <c r="J192" s="280"/>
      <c r="K192" s="170"/>
      <c r="L192" s="281"/>
      <c r="M192" s="240" t="str">
        <f t="shared" si="56"/>
        <v/>
      </c>
      <c r="N192" s="214"/>
      <c r="O192" s="247"/>
      <c r="P192" s="214"/>
      <c r="Q192" s="247"/>
      <c r="R192" s="214"/>
      <c r="S192" s="170"/>
      <c r="T192" s="281"/>
      <c r="U192" s="248"/>
      <c r="V192" s="249"/>
      <c r="W192" s="250"/>
      <c r="X192" s="233"/>
      <c r="Y192" s="242">
        <f t="shared" si="46"/>
        <v>0</v>
      </c>
      <c r="Z192" s="242">
        <f>IF('1042Ed Abrechnung'!D196="",0,1)</f>
        <v>0</v>
      </c>
      <c r="AA192" s="45" t="e">
        <f t="shared" si="47"/>
        <v>#VALUE!</v>
      </c>
      <c r="AB192" s="45">
        <f t="shared" si="48"/>
        <v>0</v>
      </c>
      <c r="AC192" s="56" t="str">
        <f t="shared" si="49"/>
        <v/>
      </c>
      <c r="AD192" s="45" t="str">
        <f t="shared" si="44"/>
        <v/>
      </c>
      <c r="AE192" s="45" t="str">
        <f t="shared" si="45"/>
        <v/>
      </c>
      <c r="AF192" s="45" t="str">
        <f t="shared" si="50"/>
        <v/>
      </c>
      <c r="AG192" s="45" t="str">
        <f t="shared" si="51"/>
        <v/>
      </c>
      <c r="AH192" s="243" t="str">
        <f t="shared" si="52"/>
        <v/>
      </c>
      <c r="AI192" s="244" t="str">
        <f t="shared" si="53"/>
        <v/>
      </c>
      <c r="AJ192" s="243" t="str">
        <f t="shared" si="54"/>
        <v/>
      </c>
      <c r="AK192" s="243" t="str">
        <f>IF(AH192&lt;AI192,Übersetzungstexte!A$184,"")</f>
        <v/>
      </c>
      <c r="AL192" s="244" t="str">
        <f t="shared" si="55"/>
        <v/>
      </c>
      <c r="AM192" s="144"/>
    </row>
    <row r="193" spans="1:39" s="245" customFormat="1" ht="16.899999999999999" customHeight="1" x14ac:dyDescent="0.25">
      <c r="A193" s="246"/>
      <c r="B193" s="478"/>
      <c r="C193" s="479"/>
      <c r="D193" s="480"/>
      <c r="E193" s="471"/>
      <c r="F193" s="240"/>
      <c r="G193" s="214"/>
      <c r="H193" s="239"/>
      <c r="I193" s="170"/>
      <c r="J193" s="280"/>
      <c r="K193" s="170"/>
      <c r="L193" s="281"/>
      <c r="M193" s="240" t="str">
        <f t="shared" si="56"/>
        <v/>
      </c>
      <c r="N193" s="214"/>
      <c r="O193" s="247"/>
      <c r="P193" s="214"/>
      <c r="Q193" s="247"/>
      <c r="R193" s="214"/>
      <c r="S193" s="170"/>
      <c r="T193" s="281"/>
      <c r="U193" s="248"/>
      <c r="V193" s="249"/>
      <c r="W193" s="250"/>
      <c r="X193" s="233"/>
      <c r="Y193" s="242">
        <f t="shared" si="46"/>
        <v>0</v>
      </c>
      <c r="Z193" s="242">
        <f>IF('1042Ed Abrechnung'!D197="",0,1)</f>
        <v>0</v>
      </c>
      <c r="AA193" s="45" t="e">
        <f t="shared" si="47"/>
        <v>#VALUE!</v>
      </c>
      <c r="AB193" s="45">
        <f t="shared" si="48"/>
        <v>0</v>
      </c>
      <c r="AC193" s="56" t="str">
        <f t="shared" si="49"/>
        <v/>
      </c>
      <c r="AD193" s="45" t="str">
        <f t="shared" si="44"/>
        <v/>
      </c>
      <c r="AE193" s="45" t="str">
        <f t="shared" si="45"/>
        <v/>
      </c>
      <c r="AF193" s="45" t="str">
        <f t="shared" si="50"/>
        <v/>
      </c>
      <c r="AG193" s="45" t="str">
        <f t="shared" si="51"/>
        <v/>
      </c>
      <c r="AH193" s="243" t="str">
        <f t="shared" si="52"/>
        <v/>
      </c>
      <c r="AI193" s="244" t="str">
        <f t="shared" si="53"/>
        <v/>
      </c>
      <c r="AJ193" s="243" t="str">
        <f t="shared" si="54"/>
        <v/>
      </c>
      <c r="AK193" s="243" t="str">
        <f>IF(AH193&lt;AI193,Übersetzungstexte!A$184,"")</f>
        <v/>
      </c>
      <c r="AL193" s="244" t="str">
        <f t="shared" si="55"/>
        <v/>
      </c>
      <c r="AM193" s="144"/>
    </row>
    <row r="194" spans="1:39" s="245" customFormat="1" ht="16.899999999999999" customHeight="1" x14ac:dyDescent="0.25">
      <c r="A194" s="246"/>
      <c r="B194" s="478"/>
      <c r="C194" s="479"/>
      <c r="D194" s="480"/>
      <c r="E194" s="471"/>
      <c r="F194" s="240"/>
      <c r="G194" s="214"/>
      <c r="H194" s="239"/>
      <c r="I194" s="170"/>
      <c r="J194" s="280"/>
      <c r="K194" s="170"/>
      <c r="L194" s="281"/>
      <c r="M194" s="240" t="str">
        <f t="shared" si="56"/>
        <v/>
      </c>
      <c r="N194" s="214"/>
      <c r="O194" s="247"/>
      <c r="P194" s="214"/>
      <c r="Q194" s="247"/>
      <c r="R194" s="214"/>
      <c r="S194" s="170"/>
      <c r="T194" s="281"/>
      <c r="U194" s="248"/>
      <c r="V194" s="249"/>
      <c r="W194" s="250"/>
      <c r="X194" s="233"/>
      <c r="Y194" s="242">
        <f t="shared" si="46"/>
        <v>0</v>
      </c>
      <c r="Z194" s="242">
        <f>IF('1042Ed Abrechnung'!D198="",0,1)</f>
        <v>0</v>
      </c>
      <c r="AA194" s="45" t="e">
        <f t="shared" si="47"/>
        <v>#VALUE!</v>
      </c>
      <c r="AB194" s="45">
        <f t="shared" si="48"/>
        <v>0</v>
      </c>
      <c r="AC194" s="56" t="str">
        <f t="shared" si="49"/>
        <v/>
      </c>
      <c r="AD194" s="45" t="str">
        <f t="shared" si="44"/>
        <v/>
      </c>
      <c r="AE194" s="45" t="str">
        <f t="shared" si="45"/>
        <v/>
      </c>
      <c r="AF194" s="45" t="str">
        <f t="shared" si="50"/>
        <v/>
      </c>
      <c r="AG194" s="45" t="str">
        <f t="shared" si="51"/>
        <v/>
      </c>
      <c r="AH194" s="243" t="str">
        <f t="shared" si="52"/>
        <v/>
      </c>
      <c r="AI194" s="244" t="str">
        <f t="shared" si="53"/>
        <v/>
      </c>
      <c r="AJ194" s="243" t="str">
        <f t="shared" si="54"/>
        <v/>
      </c>
      <c r="AK194" s="243" t="str">
        <f>IF(AH194&lt;AI194,Übersetzungstexte!A$184,"")</f>
        <v/>
      </c>
      <c r="AL194" s="244" t="str">
        <f t="shared" si="55"/>
        <v/>
      </c>
      <c r="AM194" s="144"/>
    </row>
    <row r="195" spans="1:39" s="245" customFormat="1" ht="16.899999999999999" customHeight="1" x14ac:dyDescent="0.25">
      <c r="A195" s="246"/>
      <c r="B195" s="478"/>
      <c r="C195" s="479"/>
      <c r="D195" s="480"/>
      <c r="E195" s="471"/>
      <c r="F195" s="240"/>
      <c r="G195" s="214"/>
      <c r="H195" s="239"/>
      <c r="I195" s="170"/>
      <c r="J195" s="280"/>
      <c r="K195" s="170"/>
      <c r="L195" s="281"/>
      <c r="M195" s="240" t="str">
        <f t="shared" si="56"/>
        <v/>
      </c>
      <c r="N195" s="214"/>
      <c r="O195" s="247"/>
      <c r="P195" s="214"/>
      <c r="Q195" s="247"/>
      <c r="R195" s="214"/>
      <c r="S195" s="170"/>
      <c r="T195" s="281"/>
      <c r="U195" s="248"/>
      <c r="V195" s="249"/>
      <c r="W195" s="250"/>
      <c r="X195" s="233"/>
      <c r="Y195" s="242">
        <f t="shared" si="46"/>
        <v>0</v>
      </c>
      <c r="Z195" s="242">
        <f>IF('1042Ed Abrechnung'!D199="",0,1)</f>
        <v>0</v>
      </c>
      <c r="AA195" s="45" t="e">
        <f t="shared" si="47"/>
        <v>#VALUE!</v>
      </c>
      <c r="AB195" s="45">
        <f t="shared" si="48"/>
        <v>0</v>
      </c>
      <c r="AC195" s="56" t="str">
        <f t="shared" si="49"/>
        <v/>
      </c>
      <c r="AD195" s="45" t="str">
        <f t="shared" si="44"/>
        <v/>
      </c>
      <c r="AE195" s="45" t="str">
        <f t="shared" si="45"/>
        <v/>
      </c>
      <c r="AF195" s="45" t="str">
        <f t="shared" si="50"/>
        <v/>
      </c>
      <c r="AG195" s="45" t="str">
        <f t="shared" si="51"/>
        <v/>
      </c>
      <c r="AH195" s="243" t="str">
        <f t="shared" si="52"/>
        <v/>
      </c>
      <c r="AI195" s="244" t="str">
        <f t="shared" si="53"/>
        <v/>
      </c>
      <c r="AJ195" s="243" t="str">
        <f t="shared" si="54"/>
        <v/>
      </c>
      <c r="AK195" s="243" t="str">
        <f>IF(AH195&lt;AI195,Übersetzungstexte!A$184,"")</f>
        <v/>
      </c>
      <c r="AL195" s="244" t="str">
        <f t="shared" si="55"/>
        <v/>
      </c>
      <c r="AM195" s="144"/>
    </row>
    <row r="196" spans="1:39" s="245" customFormat="1" ht="16.899999999999999" customHeight="1" x14ac:dyDescent="0.25">
      <c r="A196" s="246"/>
      <c r="B196" s="478"/>
      <c r="C196" s="479"/>
      <c r="D196" s="480"/>
      <c r="E196" s="471"/>
      <c r="F196" s="240"/>
      <c r="G196" s="214"/>
      <c r="H196" s="239"/>
      <c r="I196" s="170"/>
      <c r="J196" s="280"/>
      <c r="K196" s="170"/>
      <c r="L196" s="281"/>
      <c r="M196" s="240" t="str">
        <f t="shared" si="56"/>
        <v/>
      </c>
      <c r="N196" s="214"/>
      <c r="O196" s="247"/>
      <c r="P196" s="214"/>
      <c r="Q196" s="247"/>
      <c r="R196" s="214"/>
      <c r="S196" s="170"/>
      <c r="T196" s="281"/>
      <c r="U196" s="248"/>
      <c r="V196" s="249"/>
      <c r="W196" s="250"/>
      <c r="X196" s="233"/>
      <c r="Y196" s="242">
        <f t="shared" si="46"/>
        <v>0</v>
      </c>
      <c r="Z196" s="242">
        <f>IF('1042Ed Abrechnung'!D200="",0,1)</f>
        <v>0</v>
      </c>
      <c r="AA196" s="45" t="e">
        <f t="shared" si="47"/>
        <v>#VALUE!</v>
      </c>
      <c r="AB196" s="45">
        <f t="shared" si="48"/>
        <v>0</v>
      </c>
      <c r="AC196" s="56" t="str">
        <f t="shared" si="49"/>
        <v/>
      </c>
      <c r="AD196" s="45" t="str">
        <f t="shared" si="44"/>
        <v/>
      </c>
      <c r="AE196" s="45" t="str">
        <f t="shared" si="45"/>
        <v/>
      </c>
      <c r="AF196" s="45" t="str">
        <f t="shared" si="50"/>
        <v/>
      </c>
      <c r="AG196" s="45" t="str">
        <f t="shared" si="51"/>
        <v/>
      </c>
      <c r="AH196" s="243" t="str">
        <f t="shared" si="52"/>
        <v/>
      </c>
      <c r="AI196" s="244" t="str">
        <f t="shared" si="53"/>
        <v/>
      </c>
      <c r="AJ196" s="243" t="str">
        <f t="shared" si="54"/>
        <v/>
      </c>
      <c r="AK196" s="243" t="str">
        <f>IF(AH196&lt;AI196,Übersetzungstexte!A$184,"")</f>
        <v/>
      </c>
      <c r="AL196" s="244" t="str">
        <f t="shared" si="55"/>
        <v/>
      </c>
      <c r="AM196" s="144"/>
    </row>
    <row r="197" spans="1:39" s="245" customFormat="1" ht="16.899999999999999" customHeight="1" x14ac:dyDescent="0.25">
      <c r="A197" s="246"/>
      <c r="B197" s="478"/>
      <c r="C197" s="479"/>
      <c r="D197" s="480"/>
      <c r="E197" s="471"/>
      <c r="F197" s="240"/>
      <c r="G197" s="214"/>
      <c r="H197" s="239"/>
      <c r="I197" s="170"/>
      <c r="J197" s="280"/>
      <c r="K197" s="170"/>
      <c r="L197" s="281"/>
      <c r="M197" s="240" t="str">
        <f t="shared" si="56"/>
        <v/>
      </c>
      <c r="N197" s="214"/>
      <c r="O197" s="247"/>
      <c r="P197" s="214"/>
      <c r="Q197" s="247"/>
      <c r="R197" s="214"/>
      <c r="S197" s="170"/>
      <c r="T197" s="281"/>
      <c r="U197" s="248"/>
      <c r="V197" s="249"/>
      <c r="W197" s="250"/>
      <c r="X197" s="233"/>
      <c r="Y197" s="242">
        <f t="shared" si="46"/>
        <v>0</v>
      </c>
      <c r="Z197" s="242">
        <f>IF('1042Ed Abrechnung'!D201="",0,1)</f>
        <v>0</v>
      </c>
      <c r="AA197" s="45" t="e">
        <f t="shared" si="47"/>
        <v>#VALUE!</v>
      </c>
      <c r="AB197" s="45">
        <f t="shared" si="48"/>
        <v>0</v>
      </c>
      <c r="AC197" s="56" t="str">
        <f t="shared" si="49"/>
        <v/>
      </c>
      <c r="AD197" s="45" t="str">
        <f t="shared" si="44"/>
        <v/>
      </c>
      <c r="AE197" s="45" t="str">
        <f t="shared" si="45"/>
        <v/>
      </c>
      <c r="AF197" s="45" t="str">
        <f t="shared" si="50"/>
        <v/>
      </c>
      <c r="AG197" s="45" t="str">
        <f t="shared" si="51"/>
        <v/>
      </c>
      <c r="AH197" s="243" t="str">
        <f t="shared" si="52"/>
        <v/>
      </c>
      <c r="AI197" s="244" t="str">
        <f t="shared" si="53"/>
        <v/>
      </c>
      <c r="AJ197" s="243" t="str">
        <f t="shared" si="54"/>
        <v/>
      </c>
      <c r="AK197" s="243" t="str">
        <f>IF(AH197&lt;AI197,Übersetzungstexte!A$184,"")</f>
        <v/>
      </c>
      <c r="AL197" s="244" t="str">
        <f t="shared" si="55"/>
        <v/>
      </c>
      <c r="AM197" s="144"/>
    </row>
    <row r="198" spans="1:39" s="245" customFormat="1" ht="16.899999999999999" customHeight="1" x14ac:dyDescent="0.25">
      <c r="A198" s="246"/>
      <c r="B198" s="478"/>
      <c r="C198" s="479"/>
      <c r="D198" s="480"/>
      <c r="E198" s="471"/>
      <c r="F198" s="240"/>
      <c r="G198" s="214"/>
      <c r="H198" s="239"/>
      <c r="I198" s="170"/>
      <c r="J198" s="280"/>
      <c r="K198" s="170"/>
      <c r="L198" s="281"/>
      <c r="M198" s="240" t="str">
        <f t="shared" si="56"/>
        <v/>
      </c>
      <c r="N198" s="214"/>
      <c r="O198" s="247"/>
      <c r="P198" s="214"/>
      <c r="Q198" s="247"/>
      <c r="R198" s="214"/>
      <c r="S198" s="170"/>
      <c r="T198" s="281"/>
      <c r="U198" s="248"/>
      <c r="V198" s="249"/>
      <c r="W198" s="250"/>
      <c r="X198" s="233"/>
      <c r="Y198" s="242">
        <f t="shared" si="46"/>
        <v>0</v>
      </c>
      <c r="Z198" s="242">
        <f>IF('1042Ed Abrechnung'!D202="",0,1)</f>
        <v>0</v>
      </c>
      <c r="AA198" s="45" t="e">
        <f t="shared" si="47"/>
        <v>#VALUE!</v>
      </c>
      <c r="AB198" s="45">
        <f t="shared" si="48"/>
        <v>0</v>
      </c>
      <c r="AC198" s="56" t="str">
        <f t="shared" si="49"/>
        <v/>
      </c>
      <c r="AD198" s="45" t="str">
        <f t="shared" si="44"/>
        <v/>
      </c>
      <c r="AE198" s="45" t="str">
        <f t="shared" si="45"/>
        <v/>
      </c>
      <c r="AF198" s="45" t="str">
        <f t="shared" si="50"/>
        <v/>
      </c>
      <c r="AG198" s="45" t="str">
        <f t="shared" si="51"/>
        <v/>
      </c>
      <c r="AH198" s="243" t="str">
        <f t="shared" si="52"/>
        <v/>
      </c>
      <c r="AI198" s="244" t="str">
        <f t="shared" si="53"/>
        <v/>
      </c>
      <c r="AJ198" s="243" t="str">
        <f t="shared" si="54"/>
        <v/>
      </c>
      <c r="AK198" s="243" t="str">
        <f>IF(AH198&lt;AI198,Übersetzungstexte!A$184,"")</f>
        <v/>
      </c>
      <c r="AL198" s="244" t="str">
        <f t="shared" si="55"/>
        <v/>
      </c>
      <c r="AM198" s="144"/>
    </row>
    <row r="199" spans="1:39" s="245" customFormat="1" ht="16.899999999999999" customHeight="1" x14ac:dyDescent="0.25">
      <c r="A199" s="246"/>
      <c r="B199" s="478"/>
      <c r="C199" s="479"/>
      <c r="D199" s="480"/>
      <c r="E199" s="471"/>
      <c r="F199" s="240"/>
      <c r="G199" s="214"/>
      <c r="H199" s="239"/>
      <c r="I199" s="170"/>
      <c r="J199" s="280"/>
      <c r="K199" s="170"/>
      <c r="L199" s="281"/>
      <c r="M199" s="240" t="str">
        <f t="shared" si="56"/>
        <v/>
      </c>
      <c r="N199" s="214"/>
      <c r="O199" s="247"/>
      <c r="P199" s="214"/>
      <c r="Q199" s="247"/>
      <c r="R199" s="214"/>
      <c r="S199" s="170"/>
      <c r="T199" s="281"/>
      <c r="U199" s="248"/>
      <c r="V199" s="249"/>
      <c r="W199" s="250"/>
      <c r="X199" s="233"/>
      <c r="Y199" s="242">
        <f t="shared" si="46"/>
        <v>0</v>
      </c>
      <c r="Z199" s="242">
        <f>IF('1042Ed Abrechnung'!D203="",0,1)</f>
        <v>0</v>
      </c>
      <c r="AA199" s="45" t="e">
        <f t="shared" si="47"/>
        <v>#VALUE!</v>
      </c>
      <c r="AB199" s="45">
        <f t="shared" si="48"/>
        <v>0</v>
      </c>
      <c r="AC199" s="56" t="str">
        <f t="shared" si="49"/>
        <v/>
      </c>
      <c r="AD199" s="45" t="str">
        <f t="shared" si="44"/>
        <v/>
      </c>
      <c r="AE199" s="45" t="str">
        <f t="shared" si="45"/>
        <v/>
      </c>
      <c r="AF199" s="45" t="str">
        <f t="shared" si="50"/>
        <v/>
      </c>
      <c r="AG199" s="45" t="str">
        <f t="shared" si="51"/>
        <v/>
      </c>
      <c r="AH199" s="243" t="str">
        <f t="shared" si="52"/>
        <v/>
      </c>
      <c r="AI199" s="244" t="str">
        <f t="shared" si="53"/>
        <v/>
      </c>
      <c r="AJ199" s="243" t="str">
        <f t="shared" si="54"/>
        <v/>
      </c>
      <c r="AK199" s="243" t="str">
        <f>IF(AH199&lt;AI199,Übersetzungstexte!A$184,"")</f>
        <v/>
      </c>
      <c r="AL199" s="244" t="str">
        <f t="shared" si="55"/>
        <v/>
      </c>
      <c r="AM199" s="144"/>
    </row>
    <row r="200" spans="1:39" s="245" customFormat="1" ht="16.899999999999999" customHeight="1" x14ac:dyDescent="0.25">
      <c r="A200" s="246"/>
      <c r="B200" s="478"/>
      <c r="C200" s="479"/>
      <c r="D200" s="480"/>
      <c r="E200" s="471"/>
      <c r="F200" s="240"/>
      <c r="G200" s="214"/>
      <c r="H200" s="239"/>
      <c r="I200" s="170"/>
      <c r="J200" s="280"/>
      <c r="K200" s="170"/>
      <c r="L200" s="281"/>
      <c r="M200" s="240" t="str">
        <f t="shared" si="56"/>
        <v/>
      </c>
      <c r="N200" s="214"/>
      <c r="O200" s="247"/>
      <c r="P200" s="214"/>
      <c r="Q200" s="247"/>
      <c r="R200" s="214"/>
      <c r="S200" s="170"/>
      <c r="T200" s="281"/>
      <c r="U200" s="248"/>
      <c r="V200" s="249"/>
      <c r="W200" s="250"/>
      <c r="X200" s="233"/>
      <c r="Y200" s="242">
        <f t="shared" si="46"/>
        <v>0</v>
      </c>
      <c r="Z200" s="242">
        <f>IF('1042Ed Abrechnung'!D204="",0,1)</f>
        <v>0</v>
      </c>
      <c r="AA200" s="45" t="e">
        <f t="shared" si="47"/>
        <v>#VALUE!</v>
      </c>
      <c r="AB200" s="45">
        <f t="shared" si="48"/>
        <v>0</v>
      </c>
      <c r="AC200" s="56" t="str">
        <f t="shared" si="49"/>
        <v/>
      </c>
      <c r="AD200" s="45" t="str">
        <f t="shared" si="44"/>
        <v/>
      </c>
      <c r="AE200" s="45" t="str">
        <f t="shared" si="45"/>
        <v/>
      </c>
      <c r="AF200" s="45" t="str">
        <f t="shared" si="50"/>
        <v/>
      </c>
      <c r="AG200" s="45" t="str">
        <f t="shared" si="51"/>
        <v/>
      </c>
      <c r="AH200" s="243" t="str">
        <f t="shared" si="52"/>
        <v/>
      </c>
      <c r="AI200" s="244" t="str">
        <f t="shared" si="53"/>
        <v/>
      </c>
      <c r="AJ200" s="243" t="str">
        <f t="shared" si="54"/>
        <v/>
      </c>
      <c r="AK200" s="243" t="str">
        <f>IF(AH200&lt;AI200,Übersetzungstexte!A$184,"")</f>
        <v/>
      </c>
      <c r="AL200" s="244" t="str">
        <f t="shared" si="55"/>
        <v/>
      </c>
      <c r="AM200" s="144"/>
    </row>
    <row r="201" spans="1:39" s="245" customFormat="1" ht="16.899999999999999" customHeight="1" x14ac:dyDescent="0.25">
      <c r="A201" s="246"/>
      <c r="B201" s="478"/>
      <c r="C201" s="479"/>
      <c r="D201" s="480"/>
      <c r="E201" s="471"/>
      <c r="F201" s="240"/>
      <c r="G201" s="214"/>
      <c r="H201" s="239"/>
      <c r="I201" s="170"/>
      <c r="J201" s="280"/>
      <c r="K201" s="170"/>
      <c r="L201" s="281"/>
      <c r="M201" s="240" t="str">
        <f t="shared" si="56"/>
        <v/>
      </c>
      <c r="N201" s="214"/>
      <c r="O201" s="247"/>
      <c r="P201" s="214"/>
      <c r="Q201" s="247"/>
      <c r="R201" s="214"/>
      <c r="S201" s="170"/>
      <c r="T201" s="281"/>
      <c r="U201" s="248"/>
      <c r="V201" s="249"/>
      <c r="W201" s="250"/>
      <c r="X201" s="233"/>
      <c r="Y201" s="242">
        <f t="shared" si="46"/>
        <v>0</v>
      </c>
      <c r="Z201" s="242">
        <f>IF('1042Ed Abrechnung'!D205="",0,1)</f>
        <v>0</v>
      </c>
      <c r="AA201" s="45" t="e">
        <f t="shared" si="47"/>
        <v>#VALUE!</v>
      </c>
      <c r="AB201" s="45">
        <f t="shared" si="48"/>
        <v>0</v>
      </c>
      <c r="AC201" s="56" t="str">
        <f t="shared" si="49"/>
        <v/>
      </c>
      <c r="AD201" s="45" t="str">
        <f t="shared" ref="AD201:AD207" si="57">IF(OR(AND(A201="",B201="",C201=""),G201=0,G201=""),"",ROUND((1+AA201/100)*AB201*G201,2))</f>
        <v/>
      </c>
      <c r="AE201" s="45" t="str">
        <f t="shared" ref="AE201:AE207" si="58">IF(OR(AND(A201="",B201="",C201=""),G201=0,G201="",M201=0,M201=""),"",ROUND((1+AA201/100)*(I201/(Y$4*L201/5)+AB201*G201),2))</f>
        <v/>
      </c>
      <c r="AF201" s="45" t="str">
        <f t="shared" si="50"/>
        <v/>
      </c>
      <c r="AG201" s="45" t="str">
        <f t="shared" si="51"/>
        <v/>
      </c>
      <c r="AH201" s="243" t="str">
        <f t="shared" si="52"/>
        <v/>
      </c>
      <c r="AI201" s="244" t="str">
        <f t="shared" si="53"/>
        <v/>
      </c>
      <c r="AJ201" s="243" t="str">
        <f t="shared" si="54"/>
        <v/>
      </c>
      <c r="AK201" s="243" t="str">
        <f>IF(AH201&lt;AI201,Übersetzungstexte!A$184,"")</f>
        <v/>
      </c>
      <c r="AL201" s="244" t="str">
        <f t="shared" si="55"/>
        <v/>
      </c>
      <c r="AM201" s="144"/>
    </row>
    <row r="202" spans="1:39" s="245" customFormat="1" ht="16.899999999999999" customHeight="1" x14ac:dyDescent="0.25">
      <c r="A202" s="246"/>
      <c r="B202" s="478"/>
      <c r="C202" s="479"/>
      <c r="D202" s="480"/>
      <c r="E202" s="471"/>
      <c r="F202" s="240"/>
      <c r="G202" s="214"/>
      <c r="H202" s="239"/>
      <c r="I202" s="170"/>
      <c r="J202" s="280"/>
      <c r="K202" s="170"/>
      <c r="L202" s="281"/>
      <c r="M202" s="240" t="str">
        <f t="shared" ref="M202:M207" si="59">IF(A202="","",L202)</f>
        <v/>
      </c>
      <c r="N202" s="214"/>
      <c r="O202" s="247"/>
      <c r="P202" s="214"/>
      <c r="Q202" s="247"/>
      <c r="R202" s="214"/>
      <c r="S202" s="170"/>
      <c r="T202" s="281"/>
      <c r="U202" s="248"/>
      <c r="V202" s="249"/>
      <c r="W202" s="250"/>
      <c r="X202" s="233"/>
      <c r="Y202" s="242">
        <f t="shared" ref="Y202:Y207" si="60">IF(Y$2-YEAR(D202)&lt;Y$3,0,1)</f>
        <v>0</v>
      </c>
      <c r="Z202" s="242">
        <f>IF('1042Ed Abrechnung'!D206="",0,1)</f>
        <v>0</v>
      </c>
      <c r="AA202" s="45" t="e">
        <f t="shared" ref="AA202:AA207" si="61">ROUND((K202+J202)/(Y$4-(K202+J202))*100,2)</f>
        <v>#VALUE!</v>
      </c>
      <c r="AB202" s="45">
        <f t="shared" ref="AB202:AB207" si="62">ROUND(H202,0)/12</f>
        <v>0</v>
      </c>
      <c r="AC202" s="56" t="str">
        <f t="shared" ref="AC202:AC207" si="63">IF(AND(A202="",B202="",C202=""),"",ROUND((Y$4-(K202+J202))*L202/60,1))</f>
        <v/>
      </c>
      <c r="AD202" s="45" t="str">
        <f t="shared" si="57"/>
        <v/>
      </c>
      <c r="AE202" s="45" t="str">
        <f t="shared" si="58"/>
        <v/>
      </c>
      <c r="AF202" s="45" t="str">
        <f t="shared" ref="AF202:AF207" si="64">IF(OR(AND(A202="",B202="",C202=""),F202=0,F202="",AC202=0,AC202=""),"",ROUND((AB202*F202/AC202),2))</f>
        <v/>
      </c>
      <c r="AG202" s="45" t="str">
        <f t="shared" ref="AG202:AG207" si="65">IF(OR(AND(A202="",B202="",C202=""),F202=0,F202="",AC202=0,AC202=""),"",ROUND((I202/(12*AB202*F202)+1)*AB202*F202/AC202,2))</f>
        <v/>
      </c>
      <c r="AH202" s="243" t="str">
        <f t="shared" ref="AH202:AH207" si="66">IF(OR(AND(A202="",B202="",C202=""),AC202=0,AC202=""),"",ROUND(AH$4 / AC202,1))</f>
        <v/>
      </c>
      <c r="AI202" s="244" t="str">
        <f t="shared" ref="AI202:AI207" si="67">IF(OR(AND(A202="",B202="",C202=""),Y$4=""),"",IF(AND(G202&gt;0,I202&gt;0),AE202, IF(G202&gt;0,AD202, IF(AND(F202&gt;0,I202&gt;0),AG202,AF202))))</f>
        <v/>
      </c>
      <c r="AJ202" s="243" t="str">
        <f t="shared" ref="AJ202:AJ207" si="68">IF(AH202&lt;AI202,AH202,AI202)</f>
        <v/>
      </c>
      <c r="AK202" s="243" t="str">
        <f>IF(AH202&lt;AI202,Übersetzungstexte!A$184,"")</f>
        <v/>
      </c>
      <c r="AL202" s="244" t="str">
        <f t="shared" ref="AL202:AL207" si="69">IF(AND(B202="",C202=""),"",CONCATENATE(B202,", ",C202))</f>
        <v/>
      </c>
      <c r="AM202" s="144"/>
    </row>
    <row r="203" spans="1:39" s="245" customFormat="1" ht="16.899999999999999" customHeight="1" x14ac:dyDescent="0.25">
      <c r="A203" s="246"/>
      <c r="B203" s="478"/>
      <c r="C203" s="479"/>
      <c r="D203" s="480"/>
      <c r="E203" s="471"/>
      <c r="F203" s="240"/>
      <c r="G203" s="214"/>
      <c r="H203" s="239"/>
      <c r="I203" s="170"/>
      <c r="J203" s="280"/>
      <c r="K203" s="170"/>
      <c r="L203" s="281"/>
      <c r="M203" s="240" t="str">
        <f t="shared" si="59"/>
        <v/>
      </c>
      <c r="N203" s="214"/>
      <c r="O203" s="247"/>
      <c r="P203" s="214"/>
      <c r="Q203" s="247"/>
      <c r="R203" s="214"/>
      <c r="S203" s="170"/>
      <c r="T203" s="281"/>
      <c r="U203" s="248"/>
      <c r="V203" s="249"/>
      <c r="W203" s="250"/>
      <c r="X203" s="233"/>
      <c r="Y203" s="242">
        <f t="shared" si="60"/>
        <v>0</v>
      </c>
      <c r="Z203" s="242">
        <f>IF('1042Ed Abrechnung'!D207="",0,1)</f>
        <v>0</v>
      </c>
      <c r="AA203" s="45" t="e">
        <f t="shared" si="61"/>
        <v>#VALUE!</v>
      </c>
      <c r="AB203" s="45">
        <f t="shared" si="62"/>
        <v>0</v>
      </c>
      <c r="AC203" s="56" t="str">
        <f t="shared" si="63"/>
        <v/>
      </c>
      <c r="AD203" s="45" t="str">
        <f t="shared" si="57"/>
        <v/>
      </c>
      <c r="AE203" s="45" t="str">
        <f t="shared" si="58"/>
        <v/>
      </c>
      <c r="AF203" s="45" t="str">
        <f t="shared" si="64"/>
        <v/>
      </c>
      <c r="AG203" s="45" t="str">
        <f t="shared" si="65"/>
        <v/>
      </c>
      <c r="AH203" s="243" t="str">
        <f t="shared" si="66"/>
        <v/>
      </c>
      <c r="AI203" s="244" t="str">
        <f t="shared" si="67"/>
        <v/>
      </c>
      <c r="AJ203" s="243" t="str">
        <f t="shared" si="68"/>
        <v/>
      </c>
      <c r="AK203" s="243" t="str">
        <f>IF(AH203&lt;AI203,Übersetzungstexte!A$184,"")</f>
        <v/>
      </c>
      <c r="AL203" s="244" t="str">
        <f t="shared" si="69"/>
        <v/>
      </c>
      <c r="AM203" s="144"/>
    </row>
    <row r="204" spans="1:39" s="245" customFormat="1" ht="16.899999999999999" customHeight="1" x14ac:dyDescent="0.25">
      <c r="A204" s="246"/>
      <c r="B204" s="478"/>
      <c r="C204" s="479"/>
      <c r="D204" s="480"/>
      <c r="E204" s="471"/>
      <c r="F204" s="240"/>
      <c r="G204" s="214"/>
      <c r="H204" s="239"/>
      <c r="I204" s="170"/>
      <c r="J204" s="280"/>
      <c r="K204" s="170"/>
      <c r="L204" s="281"/>
      <c r="M204" s="240" t="str">
        <f t="shared" si="59"/>
        <v/>
      </c>
      <c r="N204" s="214"/>
      <c r="O204" s="247"/>
      <c r="P204" s="214"/>
      <c r="Q204" s="247"/>
      <c r="R204" s="214"/>
      <c r="S204" s="170"/>
      <c r="T204" s="281"/>
      <c r="U204" s="248"/>
      <c r="V204" s="249"/>
      <c r="W204" s="250"/>
      <c r="X204" s="233"/>
      <c r="Y204" s="242">
        <f t="shared" si="60"/>
        <v>0</v>
      </c>
      <c r="Z204" s="242">
        <f>IF('1042Ed Abrechnung'!D208="",0,1)</f>
        <v>0</v>
      </c>
      <c r="AA204" s="45" t="e">
        <f t="shared" si="61"/>
        <v>#VALUE!</v>
      </c>
      <c r="AB204" s="45">
        <f t="shared" si="62"/>
        <v>0</v>
      </c>
      <c r="AC204" s="56" t="str">
        <f t="shared" si="63"/>
        <v/>
      </c>
      <c r="AD204" s="45" t="str">
        <f t="shared" si="57"/>
        <v/>
      </c>
      <c r="AE204" s="45" t="str">
        <f t="shared" si="58"/>
        <v/>
      </c>
      <c r="AF204" s="45" t="str">
        <f t="shared" si="64"/>
        <v/>
      </c>
      <c r="AG204" s="45" t="str">
        <f t="shared" si="65"/>
        <v/>
      </c>
      <c r="AH204" s="243" t="str">
        <f t="shared" si="66"/>
        <v/>
      </c>
      <c r="AI204" s="244" t="str">
        <f t="shared" si="67"/>
        <v/>
      </c>
      <c r="AJ204" s="243" t="str">
        <f t="shared" si="68"/>
        <v/>
      </c>
      <c r="AK204" s="243" t="str">
        <f>IF(AH204&lt;AI204,Übersetzungstexte!A$184,"")</f>
        <v/>
      </c>
      <c r="AL204" s="244" t="str">
        <f t="shared" si="69"/>
        <v/>
      </c>
      <c r="AM204" s="144"/>
    </row>
    <row r="205" spans="1:39" s="245" customFormat="1" ht="16.899999999999999" customHeight="1" x14ac:dyDescent="0.25">
      <c r="A205" s="246"/>
      <c r="B205" s="478"/>
      <c r="C205" s="479"/>
      <c r="D205" s="480"/>
      <c r="E205" s="471"/>
      <c r="F205" s="240"/>
      <c r="G205" s="214"/>
      <c r="H205" s="239"/>
      <c r="I205" s="170"/>
      <c r="J205" s="280"/>
      <c r="K205" s="170"/>
      <c r="L205" s="281"/>
      <c r="M205" s="240" t="str">
        <f t="shared" si="59"/>
        <v/>
      </c>
      <c r="N205" s="214"/>
      <c r="O205" s="247"/>
      <c r="P205" s="214"/>
      <c r="Q205" s="247"/>
      <c r="R205" s="214"/>
      <c r="S205" s="170"/>
      <c r="T205" s="281"/>
      <c r="U205" s="248"/>
      <c r="V205" s="249"/>
      <c r="W205" s="250"/>
      <c r="X205" s="233"/>
      <c r="Y205" s="242">
        <f t="shared" si="60"/>
        <v>0</v>
      </c>
      <c r="Z205" s="242">
        <f>IF('1042Ed Abrechnung'!D209="",0,1)</f>
        <v>0</v>
      </c>
      <c r="AA205" s="45" t="e">
        <f t="shared" si="61"/>
        <v>#VALUE!</v>
      </c>
      <c r="AB205" s="45">
        <f t="shared" si="62"/>
        <v>0</v>
      </c>
      <c r="AC205" s="56" t="str">
        <f t="shared" si="63"/>
        <v/>
      </c>
      <c r="AD205" s="45" t="str">
        <f t="shared" si="57"/>
        <v/>
      </c>
      <c r="AE205" s="45" t="str">
        <f t="shared" si="58"/>
        <v/>
      </c>
      <c r="AF205" s="45" t="str">
        <f t="shared" si="64"/>
        <v/>
      </c>
      <c r="AG205" s="45" t="str">
        <f t="shared" si="65"/>
        <v/>
      </c>
      <c r="AH205" s="243" t="str">
        <f t="shared" si="66"/>
        <v/>
      </c>
      <c r="AI205" s="244" t="str">
        <f t="shared" si="67"/>
        <v/>
      </c>
      <c r="AJ205" s="243" t="str">
        <f t="shared" si="68"/>
        <v/>
      </c>
      <c r="AK205" s="243" t="str">
        <f>IF(AH205&lt;AI205,Übersetzungstexte!A$184,"")</f>
        <v/>
      </c>
      <c r="AL205" s="244" t="str">
        <f t="shared" si="69"/>
        <v/>
      </c>
      <c r="AM205" s="144"/>
    </row>
    <row r="206" spans="1:39" s="245" customFormat="1" ht="16.899999999999999" customHeight="1" x14ac:dyDescent="0.25">
      <c r="A206" s="246"/>
      <c r="B206" s="478"/>
      <c r="C206" s="479"/>
      <c r="D206" s="480"/>
      <c r="E206" s="471"/>
      <c r="F206" s="240"/>
      <c r="G206" s="214"/>
      <c r="H206" s="239"/>
      <c r="I206" s="170"/>
      <c r="J206" s="280"/>
      <c r="K206" s="170"/>
      <c r="L206" s="281"/>
      <c r="M206" s="240" t="str">
        <f t="shared" si="59"/>
        <v/>
      </c>
      <c r="N206" s="214"/>
      <c r="O206" s="247"/>
      <c r="P206" s="214"/>
      <c r="Q206" s="247"/>
      <c r="R206" s="214"/>
      <c r="S206" s="170"/>
      <c r="T206" s="281"/>
      <c r="U206" s="248"/>
      <c r="V206" s="249"/>
      <c r="W206" s="250"/>
      <c r="X206" s="233"/>
      <c r="Y206" s="242">
        <f t="shared" si="60"/>
        <v>0</v>
      </c>
      <c r="Z206" s="242">
        <f>IF('1042Ed Abrechnung'!D210="",0,1)</f>
        <v>0</v>
      </c>
      <c r="AA206" s="45" t="e">
        <f t="shared" si="61"/>
        <v>#VALUE!</v>
      </c>
      <c r="AB206" s="45">
        <f t="shared" si="62"/>
        <v>0</v>
      </c>
      <c r="AC206" s="56" t="str">
        <f t="shared" si="63"/>
        <v/>
      </c>
      <c r="AD206" s="45" t="str">
        <f t="shared" si="57"/>
        <v/>
      </c>
      <c r="AE206" s="45" t="str">
        <f t="shared" si="58"/>
        <v/>
      </c>
      <c r="AF206" s="45" t="str">
        <f t="shared" si="64"/>
        <v/>
      </c>
      <c r="AG206" s="45" t="str">
        <f t="shared" si="65"/>
        <v/>
      </c>
      <c r="AH206" s="243" t="str">
        <f t="shared" si="66"/>
        <v/>
      </c>
      <c r="AI206" s="244" t="str">
        <f t="shared" si="67"/>
        <v/>
      </c>
      <c r="AJ206" s="243" t="str">
        <f t="shared" si="68"/>
        <v/>
      </c>
      <c r="AK206" s="243" t="str">
        <f>IF(AH206&lt;AI206,Übersetzungstexte!A$184,"")</f>
        <v/>
      </c>
      <c r="AL206" s="244" t="str">
        <f t="shared" si="69"/>
        <v/>
      </c>
      <c r="AM206" s="144"/>
    </row>
    <row r="207" spans="1:39" s="245" customFormat="1" ht="16.899999999999999" customHeight="1" thickBot="1" x14ac:dyDescent="0.3">
      <c r="A207" s="251"/>
      <c r="B207" s="481"/>
      <c r="C207" s="482"/>
      <c r="D207" s="483"/>
      <c r="E207" s="484"/>
      <c r="F207" s="216"/>
      <c r="G207" s="215"/>
      <c r="H207" s="253"/>
      <c r="I207" s="171"/>
      <c r="J207" s="282"/>
      <c r="K207" s="171"/>
      <c r="L207" s="283"/>
      <c r="M207" s="216" t="str">
        <f t="shared" si="59"/>
        <v/>
      </c>
      <c r="N207" s="215"/>
      <c r="O207" s="254"/>
      <c r="P207" s="215"/>
      <c r="Q207" s="254"/>
      <c r="R207" s="215"/>
      <c r="S207" s="171"/>
      <c r="T207" s="283"/>
      <c r="U207" s="255"/>
      <c r="V207" s="256"/>
      <c r="W207" s="257"/>
      <c r="X207" s="233"/>
      <c r="Y207" s="242">
        <f t="shared" si="60"/>
        <v>0</v>
      </c>
      <c r="Z207" s="242">
        <f>IF('1042Ed Abrechnung'!D211="",0,1)</f>
        <v>0</v>
      </c>
      <c r="AA207" s="45" t="e">
        <f t="shared" si="61"/>
        <v>#VALUE!</v>
      </c>
      <c r="AB207" s="45">
        <f t="shared" si="62"/>
        <v>0</v>
      </c>
      <c r="AC207" s="56" t="str">
        <f t="shared" si="63"/>
        <v/>
      </c>
      <c r="AD207" s="45" t="str">
        <f t="shared" si="57"/>
        <v/>
      </c>
      <c r="AE207" s="45" t="str">
        <f t="shared" si="58"/>
        <v/>
      </c>
      <c r="AF207" s="45" t="str">
        <f t="shared" si="64"/>
        <v/>
      </c>
      <c r="AG207" s="45" t="str">
        <f t="shared" si="65"/>
        <v/>
      </c>
      <c r="AH207" s="243" t="str">
        <f t="shared" si="66"/>
        <v/>
      </c>
      <c r="AI207" s="244" t="str">
        <f t="shared" si="67"/>
        <v/>
      </c>
      <c r="AJ207" s="243" t="str">
        <f t="shared" si="68"/>
        <v/>
      </c>
      <c r="AK207" s="243" t="str">
        <f>IF(AH207&lt;AI207,Übersetzungstexte!A$184,"")</f>
        <v/>
      </c>
      <c r="AL207" s="244" t="str">
        <f t="shared" si="69"/>
        <v/>
      </c>
      <c r="AM207" s="144"/>
    </row>
    <row r="208" spans="1:39" x14ac:dyDescent="0.2"/>
  </sheetData>
  <sheetProtection algorithmName="SHA-512" hashValue="rpK07sF3ldbJ8NTIc+LTLGRw0JY1ULCKrHyQoSzFCKQnJMx5taDUFS5ditn58Y/a06149b2LMZtuyTqMXB8Idg==" saltValue="pmMdKhgC2UW4iMxkiggHeA==" spinCount="100000" sheet="1" selectLockedCells="1"/>
  <mergeCells count="23">
    <mergeCell ref="C5:C6"/>
    <mergeCell ref="D5:D6"/>
    <mergeCell ref="A5:A6"/>
    <mergeCell ref="B5:B6"/>
    <mergeCell ref="J5:J6"/>
    <mergeCell ref="G5:G6"/>
    <mergeCell ref="E5:E6"/>
    <mergeCell ref="T5:T6"/>
    <mergeCell ref="U5:U6"/>
    <mergeCell ref="V5:V6"/>
    <mergeCell ref="W5:W6"/>
    <mergeCell ref="C1:D1"/>
    <mergeCell ref="C2:D2"/>
    <mergeCell ref="K5:K6"/>
    <mergeCell ref="L5:L6"/>
    <mergeCell ref="M5:N5"/>
    <mergeCell ref="S5:S6"/>
    <mergeCell ref="H5:H6"/>
    <mergeCell ref="I5:I6"/>
    <mergeCell ref="Q5:R5"/>
    <mergeCell ref="O5:O6"/>
    <mergeCell ref="P5:P6"/>
    <mergeCell ref="F5:F6"/>
  </mergeCells>
  <phoneticPr fontId="9" type="noConversion"/>
  <conditionalFormatting sqref="A7">
    <cfRule type="cellIs" dxfId="51" priority="117" operator="between">
      <formula>7560000000000</formula>
      <formula>7569999999999</formula>
    </cfRule>
  </conditionalFormatting>
  <conditionalFormatting sqref="A7:A207">
    <cfRule type="cellIs" dxfId="50" priority="10" operator="between">
      <formula>0</formula>
      <formula>9999999999</formula>
    </cfRule>
  </conditionalFormatting>
  <conditionalFormatting sqref="A8:A207">
    <cfRule type="cellIs" dxfId="49" priority="9" operator="between">
      <formula>7560000000000</formula>
      <formula>7569999999999</formula>
    </cfRule>
  </conditionalFormatting>
  <conditionalFormatting sqref="A7:E207">
    <cfRule type="expression" dxfId="48" priority="1">
      <formula>A7=""</formula>
    </cfRule>
  </conditionalFormatting>
  <conditionalFormatting sqref="F7:F10">
    <cfRule type="expression" dxfId="47" priority="81">
      <formula>G7&lt;&gt;""</formula>
    </cfRule>
  </conditionalFormatting>
  <conditionalFormatting sqref="F9">
    <cfRule type="expression" dxfId="46" priority="67">
      <formula>G9&lt;&gt;""</formula>
    </cfRule>
    <cfRule type="expression" dxfId="45" priority="68">
      <formula>F9=""</formula>
    </cfRule>
  </conditionalFormatting>
  <conditionalFormatting sqref="F11:F13">
    <cfRule type="expression" dxfId="44" priority="63">
      <formula>G11&lt;&gt;""</formula>
    </cfRule>
    <cfRule type="expression" dxfId="43" priority="64">
      <formula>F11=""</formula>
    </cfRule>
  </conditionalFormatting>
  <conditionalFormatting sqref="F12">
    <cfRule type="expression" dxfId="42" priority="61">
      <formula>G12&lt;&gt;""</formula>
    </cfRule>
    <cfRule type="expression" dxfId="41" priority="62">
      <formula>F12=""</formula>
    </cfRule>
  </conditionalFormatting>
  <conditionalFormatting sqref="F14">
    <cfRule type="expression" dxfId="40" priority="60">
      <formula>F14=""</formula>
    </cfRule>
  </conditionalFormatting>
  <conditionalFormatting sqref="F14:F207">
    <cfRule type="expression" dxfId="39" priority="59">
      <formula>G14&lt;&gt;""</formula>
    </cfRule>
  </conditionalFormatting>
  <conditionalFormatting sqref="F9:G10 G11:G14">
    <cfRule type="expression" dxfId="38" priority="87">
      <formula>F9=""</formula>
    </cfRule>
  </conditionalFormatting>
  <conditionalFormatting sqref="F8:L8">
    <cfRule type="expression" dxfId="37" priority="82">
      <formula>F8=""</formula>
    </cfRule>
  </conditionalFormatting>
  <conditionalFormatting sqref="F7:T7 F15:T207">
    <cfRule type="expression" dxfId="36" priority="110">
      <formula>F7=""</formula>
    </cfRule>
  </conditionalFormatting>
  <conditionalFormatting sqref="G7:G207">
    <cfRule type="expression" dxfId="35" priority="80">
      <formula>F7&lt;&gt;""</formula>
    </cfRule>
  </conditionalFormatting>
  <conditionalFormatting sqref="H9:L14">
    <cfRule type="expression" dxfId="34" priority="38">
      <formula>H9=""</formula>
    </cfRule>
  </conditionalFormatting>
  <conditionalFormatting sqref="M8:T14">
    <cfRule type="expression" dxfId="33" priority="29">
      <formula>M8=""</formula>
    </cfRule>
  </conditionalFormatting>
  <conditionalFormatting sqref="U7:W55 U56 W56 U57:W207">
    <cfRule type="expression" dxfId="32" priority="134">
      <formula>U7=""</formula>
    </cfRule>
  </conditionalFormatting>
  <dataValidations xWindow="1397" yWindow="1027" count="7">
    <dataValidation type="whole" allowBlank="1" showInputMessage="1" showErrorMessage="1" errorTitle="Fehlerhafte Eingabe:" error="Es sind nur die ganzen Zahlen 12 oder 13 erlaubt!" prompt="Anzahl vereinbarte Monatslöhne pro Jahr." sqref="H7 H9:H207" xr:uid="{00000000-0002-0000-0200-000000000000}">
      <formula1>12</formula1>
      <formula2>13</formula2>
    </dataValidation>
    <dataValidation allowBlank="1" showInputMessage="1" showErrorMessage="1" prompt="Entweder Monatslohn oder Stundenlohn angeben." sqref="F7:G207" xr:uid="{00000000-0002-0000-0200-000001000000}"/>
    <dataValidation allowBlank="1" showInputMessage="1" showErrorMessage="1" prompt="Effektiv gewährte Feiertage. Achtung bei Teilzeitangestellten, lesen Sie die Anleitung." sqref="K7:K207" xr:uid="{00000000-0002-0000-0200-000002000000}"/>
    <dataValidation type="decimal" allowBlank="1" showInputMessage="1" showErrorMessage="1" errorTitle="Fehler!" error="Es dürfen nur Gleitzeitsaldi mit maximal +/- 20 Stunden berücksichtigt werden!" prompt="Gültiger Eingabebereich: _x000a_+/- 20 Stunden" sqref="Q7:R7" xr:uid="{00000000-0002-0000-0200-000003000000}">
      <formula1>-20</formula1>
      <formula2>20</formula2>
    </dataValidation>
    <dataValidation allowBlank="1" showInputMessage="1" showErrorMessage="1" prompt="Geben Sie die AHV-Nummer ohne Punkte ein._x000a_Der Ländercode (erste drei Ziffern = 756) ist nicht zwingend notwendig. Die AHV-Nummer wird automatisch formatiert." sqref="A8:A207" xr:uid="{00000000-0002-0000-0200-000004000000}"/>
    <dataValidation allowBlank="1" showInputMessage="1" showErrorMessage="1" prompt="Anzahl vereinbarte Monatslöhne pro Jahr." sqref="H8" xr:uid="{00000000-0002-0000-0200-000005000000}"/>
    <dataValidation allowBlank="1" showInputMessage="1" showErrorMessage="1" prompt="Gültiger Eingabebereich:_x000a_+/- 20 Stunden" sqref="Q8:R207" xr:uid="{149D86A2-63BE-44A3-92C7-2B8C41902A25}"/>
  </dataValidations>
  <pageMargins left="0.39370078740157483" right="0.39370078740157483" top="0.78740157480314965" bottom="0.59055118110236227" header="0.31496062992125984" footer="0.31496062992125984"/>
  <pageSetup paperSize="9" scale="46" fitToHeight="0" orientation="landscape" horizontalDpi="300" verticalDpi="300" r:id="rId1"/>
  <headerFooter>
    <oddHeader>&amp;C&amp;"Arial,Fett"&amp;28Stammdaten Mitarbeitende</oddHeader>
    <oddFooter>&amp;L&amp;F / &amp;A / 06.2024&amp;Rseite &amp;P / &amp;N</oddFooter>
  </headerFooter>
  <extLst>
    <ext xmlns:x14="http://schemas.microsoft.com/office/spreadsheetml/2009/9/main" uri="{CCE6A557-97BC-4b89-ADB6-D9C93CAAB3DF}">
      <x14:dataValidations xmlns:xm="http://schemas.microsoft.com/office/excel/2006/main" xWindow="1397" yWindow="1027" count="2">
        <x14:dataValidation type="list" allowBlank="1" showInputMessage="1" showErrorMessage="1" xr:uid="{00000000-0002-0000-0200-000007000000}">
          <x14:formula1>
            <xm:f>Hilfsdaten!$F$8:$F$16</xm:f>
          </x14:formula1>
          <xm:sqref>U7:U207</xm:sqref>
        </x14:dataValidation>
        <x14:dataValidation type="list" allowBlank="1" showInputMessage="1" showErrorMessage="1" xr:uid="{B1B613E6-E7AB-4FE8-9ECD-E401D7363813}">
          <x14:formula1>
            <xm:f>Hilfsdaten!$F$26:$F$33</xm:f>
          </x14:formula1>
          <xm:sqref>E8:E207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AA212"/>
  <sheetViews>
    <sheetView showGridLines="0" zoomScale="85" zoomScaleNormal="85" zoomScaleSheetLayoutView="85" zoomScalePageLayoutView="85" workbookViewId="0">
      <pane ySplit="11" topLeftCell="A12" activePane="bottomLeft" state="frozen"/>
      <selection pane="bottomLeft" activeCell="F12" sqref="F12"/>
    </sheetView>
  </sheetViews>
  <sheetFormatPr baseColWidth="10" defaultColWidth="0" defaultRowHeight="12.75" zeroHeight="1" x14ac:dyDescent="0.2"/>
  <cols>
    <col min="1" max="1" width="16.7109375" style="400" customWidth="1"/>
    <col min="2" max="3" width="20.7109375" style="7" customWidth="1"/>
    <col min="4" max="5" width="10.7109375" style="31" customWidth="1"/>
    <col min="6" max="15" width="11.5703125" style="7" customWidth="1"/>
    <col min="16" max="16" width="5.7109375" style="7" customWidth="1"/>
    <col min="17" max="20" width="11.5703125" style="26" hidden="1" customWidth="1"/>
    <col min="21" max="16384" width="11.5703125" style="7" hidden="1"/>
  </cols>
  <sheetData>
    <row r="1" spans="1:27" ht="16.899999999999999" customHeight="1" x14ac:dyDescent="0.2">
      <c r="A1" s="29"/>
      <c r="B1" s="174" t="s">
        <v>111</v>
      </c>
      <c r="C1" s="569" t="str">
        <f>'1042Ad Antrag'!$D$6</f>
        <v xml:space="preserve"> / </v>
      </c>
      <c r="D1" s="570"/>
      <c r="E1" s="29"/>
      <c r="G1" s="41"/>
      <c r="H1" s="35"/>
      <c r="I1" s="35"/>
      <c r="J1" s="39"/>
      <c r="K1" s="34"/>
      <c r="L1" s="29"/>
      <c r="M1" s="26"/>
      <c r="N1" s="38"/>
      <c r="O1" s="38"/>
      <c r="P1" s="25"/>
    </row>
    <row r="2" spans="1:27" ht="16.899999999999999" customHeight="1" thickBot="1" x14ac:dyDescent="0.25">
      <c r="A2" s="29"/>
      <c r="B2" s="175" t="s">
        <v>112</v>
      </c>
      <c r="C2" s="571" t="str">
        <f>'1042Ad Antrag'!$D$24</f>
        <v/>
      </c>
      <c r="D2" s="572"/>
      <c r="E2" s="38"/>
      <c r="F2" s="40"/>
      <c r="G2" s="42"/>
      <c r="H2" s="40"/>
      <c r="I2" s="42"/>
      <c r="J2" s="42"/>
      <c r="K2" s="42"/>
      <c r="L2" s="40"/>
      <c r="M2" s="43"/>
      <c r="N2" s="43"/>
      <c r="O2" s="43"/>
      <c r="P2" s="25"/>
    </row>
    <row r="3" spans="1:27" ht="16.899999999999999" customHeight="1" thickBot="1" x14ac:dyDescent="0.25">
      <c r="A3" s="29"/>
      <c r="B3" s="24"/>
      <c r="C3" s="38"/>
      <c r="D3" s="36"/>
      <c r="E3" s="36"/>
      <c r="F3" s="40"/>
      <c r="G3" s="42"/>
      <c r="H3" s="40"/>
      <c r="I3" s="42"/>
      <c r="J3" s="42"/>
      <c r="K3" s="42"/>
      <c r="L3" s="40"/>
      <c r="M3" s="43"/>
      <c r="N3" s="43"/>
      <c r="O3" s="43"/>
      <c r="P3" s="25"/>
    </row>
    <row r="4" spans="1:27" ht="16.899999999999999" customHeight="1" x14ac:dyDescent="0.2">
      <c r="A4" s="47"/>
      <c r="D4" s="30"/>
      <c r="E4" s="30"/>
      <c r="F4" s="33"/>
      <c r="G4" s="48"/>
      <c r="H4" s="49"/>
      <c r="I4" s="50" t="str">
        <f>CONCATENATE(Übersetzungstexte!A$231," ",TEXT(MONTH(Q$6),"00"),".",YEAR(Q$7),":")</f>
        <v>Prozentualer Ausfall in der Periode 01.3798:</v>
      </c>
      <c r="J4" s="51">
        <f>U6</f>
        <v>0</v>
      </c>
      <c r="K4" s="52"/>
      <c r="L4" s="49"/>
      <c r="M4" s="53"/>
      <c r="N4" s="50" t="str">
        <f>CONCATENATE(Übersetzungstexte!A$232," ",TEXT(MONTH(Q$7),"00"),".",YEAR(Q$6),":")</f>
        <v>Prozentualer Ausfall in der Periode 01.3799:</v>
      </c>
      <c r="O4" s="54">
        <f>X6</f>
        <v>0</v>
      </c>
      <c r="P4" s="25"/>
      <c r="Q4" s="82">
        <f>YEAR('1042Ad Antrag'!B$24)-1</f>
        <v>1899</v>
      </c>
      <c r="R4" s="25"/>
      <c r="S4" s="25"/>
      <c r="T4" s="25"/>
    </row>
    <row r="5" spans="1:27" ht="16.899999999999999" customHeight="1" thickBot="1" x14ac:dyDescent="0.3">
      <c r="A5" s="47"/>
      <c r="B5" s="176" t="s">
        <v>154</v>
      </c>
      <c r="C5" s="176"/>
      <c r="D5" s="30"/>
      <c r="E5" s="30"/>
      <c r="F5" s="566" t="str">
        <f>CONCATENATE(Übersetzungstexte!A$233,"  ",X7*100,"%")</f>
        <v>Durchschnittlicher Arbeitsausfall der beiden Vergleichsperioden:  0%</v>
      </c>
      <c r="G5" s="567"/>
      <c r="H5" s="567"/>
      <c r="I5" s="567"/>
      <c r="J5" s="567"/>
      <c r="K5" s="567"/>
      <c r="L5" s="567"/>
      <c r="M5" s="567"/>
      <c r="N5" s="567"/>
      <c r="O5" s="568"/>
      <c r="P5" s="25"/>
      <c r="Q5" s="82">
        <f>MONTH('1042Ad Antrag'!B$24)</f>
        <v>1</v>
      </c>
      <c r="R5" s="25"/>
      <c r="S5" s="25"/>
      <c r="T5" s="46"/>
      <c r="U5" s="27">
        <f t="shared" ref="U5:Z5" si="0">SUM(U12:U211)</f>
        <v>0</v>
      </c>
      <c r="V5" s="27">
        <f t="shared" si="0"/>
        <v>0</v>
      </c>
      <c r="W5" s="27">
        <f t="shared" si="0"/>
        <v>0</v>
      </c>
      <c r="X5" s="27">
        <f t="shared" si="0"/>
        <v>0</v>
      </c>
      <c r="Y5" s="27">
        <f t="shared" si="0"/>
        <v>0</v>
      </c>
      <c r="Z5" s="27">
        <f t="shared" si="0"/>
        <v>0</v>
      </c>
    </row>
    <row r="6" spans="1:27" ht="16.899999999999999" customHeight="1" thickBot="1" x14ac:dyDescent="0.3">
      <c r="A6" s="29"/>
      <c r="B6" s="177" t="s">
        <v>155</v>
      </c>
      <c r="C6" s="177"/>
      <c r="D6" s="30"/>
      <c r="E6" s="30"/>
      <c r="F6" s="45"/>
      <c r="G6" s="56"/>
      <c r="P6" s="25"/>
      <c r="Q6" s="44">
        <f>DATE(Q4,Q5,1)</f>
        <v>693598</v>
      </c>
      <c r="R6" s="25"/>
      <c r="S6" s="25"/>
      <c r="T6" s="26" t="s">
        <v>156</v>
      </c>
      <c r="U6" s="55">
        <f>IF(W5=0,0,ROUND(W5/(U5-V5),4))</f>
        <v>0</v>
      </c>
      <c r="W6" s="7" t="s">
        <v>157</v>
      </c>
      <c r="X6" s="55">
        <f>IF(Z5=0,0,ROUND(Z5/(X5-Y5),4))</f>
        <v>0</v>
      </c>
    </row>
    <row r="7" spans="1:27" s="57" customFormat="1" ht="16.899999999999999" customHeight="1" x14ac:dyDescent="0.2">
      <c r="A7" s="237"/>
      <c r="D7" s="30"/>
      <c r="E7" s="30"/>
      <c r="F7" s="119" t="s">
        <v>158</v>
      </c>
      <c r="G7" s="120"/>
      <c r="H7" s="120"/>
      <c r="I7" s="120"/>
      <c r="J7" s="58">
        <f>Q7</f>
        <v>693233</v>
      </c>
      <c r="K7" s="121" t="s">
        <v>159</v>
      </c>
      <c r="L7" s="122"/>
      <c r="M7" s="122"/>
      <c r="N7" s="122"/>
      <c r="O7" s="58">
        <f>Q6</f>
        <v>693598</v>
      </c>
      <c r="Q7" s="44">
        <f>DATE(Q4-1,Q5,1)</f>
        <v>693233</v>
      </c>
      <c r="R7" s="25"/>
      <c r="S7" s="25"/>
      <c r="T7" s="26"/>
      <c r="U7" s="55"/>
      <c r="V7" s="7"/>
      <c r="W7" s="26" t="s">
        <v>160</v>
      </c>
      <c r="X7" s="55">
        <f>ROUND((U6+X6)/2,4)</f>
        <v>0</v>
      </c>
      <c r="Y7" s="7"/>
      <c r="Z7" s="7"/>
    </row>
    <row r="8" spans="1:27" ht="16.899999999999999" customHeight="1" thickBot="1" x14ac:dyDescent="0.25">
      <c r="A8" s="29"/>
      <c r="D8" s="83"/>
      <c r="E8" s="83"/>
      <c r="F8" s="178" t="s">
        <v>161</v>
      </c>
      <c r="G8" s="179">
        <f>U5</f>
        <v>0</v>
      </c>
      <c r="H8" s="180">
        <f>SUM(H12:H211)</f>
        <v>0</v>
      </c>
      <c r="I8" s="179">
        <f>V5</f>
        <v>0</v>
      </c>
      <c r="J8" s="181">
        <f>W5</f>
        <v>0</v>
      </c>
      <c r="K8" s="178" t="s">
        <v>161</v>
      </c>
      <c r="L8" s="179">
        <f>X5</f>
        <v>0</v>
      </c>
      <c r="M8" s="180">
        <f>SUM(M12:M211)</f>
        <v>0</v>
      </c>
      <c r="N8" s="179">
        <f>Y5</f>
        <v>0</v>
      </c>
      <c r="O8" s="181">
        <f>Z5</f>
        <v>0</v>
      </c>
    </row>
    <row r="9" spans="1:27" ht="35.65" customHeight="1" x14ac:dyDescent="0.2">
      <c r="A9" s="238"/>
      <c r="B9" s="210"/>
      <c r="C9" s="581" t="s">
        <v>119</v>
      </c>
      <c r="D9" s="582"/>
      <c r="E9" s="485"/>
      <c r="F9" s="573" t="s">
        <v>162</v>
      </c>
      <c r="G9" s="574"/>
      <c r="H9" s="575" t="s">
        <v>163</v>
      </c>
      <c r="I9" s="577" t="s">
        <v>164</v>
      </c>
      <c r="J9" s="579" t="s">
        <v>165</v>
      </c>
      <c r="K9" s="573" t="s">
        <v>166</v>
      </c>
      <c r="L9" s="574"/>
      <c r="M9" s="575" t="s">
        <v>167</v>
      </c>
      <c r="N9" s="577" t="s">
        <v>168</v>
      </c>
      <c r="O9" s="579" t="s">
        <v>169</v>
      </c>
    </row>
    <row r="10" spans="1:27" s="29" customFormat="1" ht="35.65" customHeight="1" x14ac:dyDescent="0.2">
      <c r="A10" s="127" t="s">
        <v>586</v>
      </c>
      <c r="B10" s="128" t="s">
        <v>118</v>
      </c>
      <c r="C10" s="583"/>
      <c r="D10" s="584"/>
      <c r="E10" s="486" t="s">
        <v>120</v>
      </c>
      <c r="F10" s="359" t="s">
        <v>133</v>
      </c>
      <c r="G10" s="211" t="s">
        <v>170</v>
      </c>
      <c r="H10" s="576"/>
      <c r="I10" s="578"/>
      <c r="J10" s="580"/>
      <c r="K10" s="359" t="s">
        <v>133</v>
      </c>
      <c r="L10" s="211" t="s">
        <v>170</v>
      </c>
      <c r="M10" s="576"/>
      <c r="N10" s="578"/>
      <c r="O10" s="580"/>
      <c r="P10" s="28"/>
      <c r="Q10" s="92" t="s">
        <v>171</v>
      </c>
      <c r="R10" s="92" t="s">
        <v>172</v>
      </c>
      <c r="S10" s="92" t="s">
        <v>173</v>
      </c>
      <c r="T10" s="92" t="s">
        <v>174</v>
      </c>
      <c r="U10" s="93" t="s">
        <v>175</v>
      </c>
      <c r="V10" s="93" t="s">
        <v>176</v>
      </c>
      <c r="W10" s="93" t="s">
        <v>174</v>
      </c>
      <c r="X10" s="93" t="s">
        <v>177</v>
      </c>
      <c r="Y10" s="93" t="s">
        <v>178</v>
      </c>
      <c r="Z10" s="93" t="s">
        <v>173</v>
      </c>
      <c r="AA10" s="93" t="s">
        <v>179</v>
      </c>
    </row>
    <row r="11" spans="1:27" s="244" customFormat="1" ht="16.899999999999999" customHeight="1" x14ac:dyDescent="0.25">
      <c r="A11" s="430" t="s">
        <v>151</v>
      </c>
      <c r="B11" s="431" t="s">
        <v>152</v>
      </c>
      <c r="C11" s="564" t="s">
        <v>153</v>
      </c>
      <c r="D11" s="565"/>
      <c r="E11" s="487">
        <v>31079</v>
      </c>
      <c r="F11" s="286">
        <v>40</v>
      </c>
      <c r="G11" s="287">
        <v>168</v>
      </c>
      <c r="H11" s="285">
        <v>129</v>
      </c>
      <c r="I11" s="285">
        <v>8</v>
      </c>
      <c r="J11" s="288">
        <v>31</v>
      </c>
      <c r="K11" s="286">
        <v>40</v>
      </c>
      <c r="L11" s="287">
        <v>176</v>
      </c>
      <c r="M11" s="285">
        <v>120</v>
      </c>
      <c r="N11" s="285">
        <v>8</v>
      </c>
      <c r="O11" s="288">
        <v>48</v>
      </c>
      <c r="P11" s="289"/>
      <c r="Q11" s="259"/>
      <c r="R11" s="259"/>
      <c r="S11" s="258"/>
      <c r="T11" s="258"/>
      <c r="U11" s="260"/>
      <c r="V11" s="260"/>
      <c r="W11" s="260"/>
      <c r="X11" s="260"/>
      <c r="Y11" s="260"/>
      <c r="Z11" s="260"/>
      <c r="AA11" s="243"/>
    </row>
    <row r="12" spans="1:27" s="244" customFormat="1" ht="17.649999999999999" customHeight="1" x14ac:dyDescent="0.25">
      <c r="A12" s="400" t="str">
        <f>IF('1042Bd Stammdaten Mitarb.'!A8="","",'1042Bd Stammdaten Mitarb.'!A8)</f>
        <v/>
      </c>
      <c r="B12" s="401" t="str">
        <f>IF('1042Bd Stammdaten Mitarb.'!B8="","",'1042Bd Stammdaten Mitarb.'!B8)</f>
        <v/>
      </c>
      <c r="C12" s="562" t="str">
        <f>IF('1042Bd Stammdaten Mitarb.'!C8="","",'1042Bd Stammdaten Mitarb.'!C8)</f>
        <v/>
      </c>
      <c r="D12" s="563"/>
      <c r="E12" s="480" t="str">
        <f>IF('1042Bd Stammdaten Mitarb.'!D8="","",'1042Bd Stammdaten Mitarb.'!D8)</f>
        <v/>
      </c>
      <c r="F12" s="212" t="str">
        <f>IF(A12="","",'1042Bd Stammdaten Mitarb.'!M8)</f>
        <v/>
      </c>
      <c r="G12" s="213"/>
      <c r="H12" s="86"/>
      <c r="I12" s="86"/>
      <c r="J12" s="87" t="str">
        <f>S12</f>
        <v/>
      </c>
      <c r="K12" s="212" t="str">
        <f>IF(A12="","",'1042Bd Stammdaten Mitarb.'!M8)</f>
        <v/>
      </c>
      <c r="L12" s="213"/>
      <c r="M12" s="86"/>
      <c r="N12" s="86"/>
      <c r="O12" s="88" t="str">
        <f t="shared" ref="O12:O13" si="1">T12</f>
        <v/>
      </c>
      <c r="P12" s="258"/>
      <c r="Q12" s="259" t="str">
        <f>IF($C12="","",'1042Ed Abrechnung'!D12)</f>
        <v/>
      </c>
      <c r="R12" s="259" t="str">
        <f>IF(OR($C12="",'1042Bd Stammdaten Mitarb.'!M8=""),"",'1042Bd Stammdaten Mitarb.'!M8)</f>
        <v/>
      </c>
      <c r="S12" s="258" t="str">
        <f t="shared" ref="S12:S13" si="2">IF(OR($C12="",G12="",H12="",I12=""),"",MAX(G12-H12-I12,0))</f>
        <v/>
      </c>
      <c r="T12" s="258" t="str">
        <f t="shared" ref="T12:T13" si="3">IF(OR(L12="",M12="",N12=""),"",MAX(L12-M12-N12,0))</f>
        <v/>
      </c>
      <c r="U12" s="260">
        <f t="shared" ref="U12:U13" si="4">IF(OR(J12=""),0,G12)</f>
        <v>0</v>
      </c>
      <c r="V12" s="260">
        <f t="shared" ref="V12:V13" si="5">IF(OR(J12=""),0,I12)</f>
        <v>0</v>
      </c>
      <c r="W12" s="260">
        <f t="shared" ref="W12:W13" si="6">IF(OR(J12&lt;=0,J12=""),0,S12)</f>
        <v>0</v>
      </c>
      <c r="X12" s="260">
        <f t="shared" ref="X12:X13" si="7">IF(OR(O12=""),0,L12)</f>
        <v>0</v>
      </c>
      <c r="Y12" s="260">
        <f t="shared" ref="Y12:Y13" si="8">IF(OR(O12=""),0,N12)</f>
        <v>0</v>
      </c>
      <c r="Z12" s="260">
        <f t="shared" ref="Z12:Z13" si="9">IF(OR(O12&lt;=0,O12=""),0,T12)</f>
        <v>0</v>
      </c>
      <c r="AA12" s="243">
        <f>MAX(Q12:Z12)</f>
        <v>0</v>
      </c>
    </row>
    <row r="13" spans="1:27" s="244" customFormat="1" ht="16.899999999999999" customHeight="1" x14ac:dyDescent="0.25">
      <c r="A13" s="400" t="str">
        <f>IF('1042Bd Stammdaten Mitarb.'!A9="","",'1042Bd Stammdaten Mitarb.'!A9)</f>
        <v/>
      </c>
      <c r="B13" s="401" t="str">
        <f>IF('1042Bd Stammdaten Mitarb.'!B9="","",'1042Bd Stammdaten Mitarb.'!B9)</f>
        <v/>
      </c>
      <c r="C13" s="562" t="str">
        <f>IF('1042Bd Stammdaten Mitarb.'!C9="","",'1042Bd Stammdaten Mitarb.'!C9)</f>
        <v/>
      </c>
      <c r="D13" s="563"/>
      <c r="E13" s="480" t="str">
        <f>IF('1042Bd Stammdaten Mitarb.'!D9="","",'1042Bd Stammdaten Mitarb.'!D9)</f>
        <v/>
      </c>
      <c r="F13" s="212" t="str">
        <f>IF(A13="","",'1042Bd Stammdaten Mitarb.'!M9)</f>
        <v/>
      </c>
      <c r="G13" s="214"/>
      <c r="H13" s="170"/>
      <c r="I13" s="170"/>
      <c r="J13" s="87" t="str">
        <f>S13</f>
        <v/>
      </c>
      <c r="K13" s="212" t="str">
        <f>IF(A13="","",'1042Bd Stammdaten Mitarb.'!M9)</f>
        <v/>
      </c>
      <c r="L13" s="213"/>
      <c r="M13" s="170"/>
      <c r="N13" s="170"/>
      <c r="O13" s="88" t="str">
        <f t="shared" si="1"/>
        <v/>
      </c>
      <c r="P13" s="258"/>
      <c r="Q13" s="259" t="str">
        <f>IF($C13="","",'1042Ed Abrechnung'!D13)</f>
        <v/>
      </c>
      <c r="R13" s="259" t="str">
        <f>IF(OR($C13="",'1042Bd Stammdaten Mitarb.'!M9=""),"",'1042Bd Stammdaten Mitarb.'!M9)</f>
        <v/>
      </c>
      <c r="S13" s="258" t="str">
        <f t="shared" si="2"/>
        <v/>
      </c>
      <c r="T13" s="258" t="str">
        <f t="shared" si="3"/>
        <v/>
      </c>
      <c r="U13" s="260">
        <f t="shared" si="4"/>
        <v>0</v>
      </c>
      <c r="V13" s="260">
        <f t="shared" si="5"/>
        <v>0</v>
      </c>
      <c r="W13" s="260">
        <f t="shared" si="6"/>
        <v>0</v>
      </c>
      <c r="X13" s="260">
        <f t="shared" si="7"/>
        <v>0</v>
      </c>
      <c r="Y13" s="260">
        <f t="shared" si="8"/>
        <v>0</v>
      </c>
      <c r="Z13" s="260">
        <f t="shared" si="9"/>
        <v>0</v>
      </c>
      <c r="AA13" s="243">
        <f>MAX(Q13:Z13)</f>
        <v>0</v>
      </c>
    </row>
    <row r="14" spans="1:27" s="244" customFormat="1" ht="16.899999999999999" customHeight="1" x14ac:dyDescent="0.25">
      <c r="A14" s="400" t="str">
        <f>IF('1042Bd Stammdaten Mitarb.'!A10="","",'1042Bd Stammdaten Mitarb.'!A10)</f>
        <v/>
      </c>
      <c r="B14" s="401" t="str">
        <f>IF('1042Bd Stammdaten Mitarb.'!B10="","",'1042Bd Stammdaten Mitarb.'!B10)</f>
        <v/>
      </c>
      <c r="C14" s="562" t="str">
        <f>IF('1042Bd Stammdaten Mitarb.'!C10="","",'1042Bd Stammdaten Mitarb.'!C10)</f>
        <v/>
      </c>
      <c r="D14" s="563"/>
      <c r="E14" s="480" t="str">
        <f>IF('1042Bd Stammdaten Mitarb.'!D10="","",'1042Bd Stammdaten Mitarb.'!D10)</f>
        <v/>
      </c>
      <c r="F14" s="212" t="str">
        <f>IF(A14="","",'1042Bd Stammdaten Mitarb.'!M10)</f>
        <v/>
      </c>
      <c r="G14" s="214"/>
      <c r="H14" s="170"/>
      <c r="I14" s="170"/>
      <c r="J14" s="87" t="str">
        <f t="shared" ref="J14:J77" si="10">S14</f>
        <v/>
      </c>
      <c r="K14" s="212" t="str">
        <f>IF(A14="","",'1042Bd Stammdaten Mitarb.'!M10)</f>
        <v/>
      </c>
      <c r="L14" s="213"/>
      <c r="M14" s="170"/>
      <c r="N14" s="170"/>
      <c r="O14" s="88" t="str">
        <f t="shared" ref="O14:O77" si="11">T14</f>
        <v/>
      </c>
      <c r="P14" s="258"/>
      <c r="Q14" s="259" t="str">
        <f>IF($C14="","",'1042Ed Abrechnung'!D14)</f>
        <v/>
      </c>
      <c r="R14" s="259" t="str">
        <f>IF(OR($C14="",'1042Bd Stammdaten Mitarb.'!M10=""),"",'1042Bd Stammdaten Mitarb.'!M10)</f>
        <v/>
      </c>
      <c r="S14" s="258" t="str">
        <f t="shared" ref="S14:S77" si="12">IF(OR($C14="",G14="",H14="",I14=""),"",MAX(G14-H14-I14,0))</f>
        <v/>
      </c>
      <c r="T14" s="258" t="str">
        <f t="shared" ref="T14:T77" si="13">IF(OR(L14="",M14="",N14=""),"",MAX(L14-M14-N14,0))</f>
        <v/>
      </c>
      <c r="U14" s="260">
        <f t="shared" ref="U14:U77" si="14">IF(OR(J14=""),0,G14)</f>
        <v>0</v>
      </c>
      <c r="V14" s="260">
        <f t="shared" ref="V14:V77" si="15">IF(OR(J14=""),0,I14)</f>
        <v>0</v>
      </c>
      <c r="W14" s="260">
        <f t="shared" ref="W14:W77" si="16">IF(OR(J14&lt;=0,J14=""),0,S14)</f>
        <v>0</v>
      </c>
      <c r="X14" s="260">
        <f t="shared" ref="X14:X77" si="17">IF(OR(O14=""),0,L14)</f>
        <v>0</v>
      </c>
      <c r="Y14" s="260">
        <f t="shared" ref="Y14:Y77" si="18">IF(OR(O14=""),0,N14)</f>
        <v>0</v>
      </c>
      <c r="Z14" s="260">
        <f t="shared" ref="Z14:Z77" si="19">IF(OR(O14&lt;=0,O14=""),0,T14)</f>
        <v>0</v>
      </c>
      <c r="AA14" s="243">
        <f t="shared" ref="AA14:AA77" si="20">MAX(Q14:Z14)</f>
        <v>0</v>
      </c>
    </row>
    <row r="15" spans="1:27" s="244" customFormat="1" ht="16.899999999999999" customHeight="1" x14ac:dyDescent="0.25">
      <c r="A15" s="400" t="str">
        <f>IF('1042Bd Stammdaten Mitarb.'!A11="","",'1042Bd Stammdaten Mitarb.'!A11)</f>
        <v/>
      </c>
      <c r="B15" s="401" t="str">
        <f>IF('1042Bd Stammdaten Mitarb.'!B11="","",'1042Bd Stammdaten Mitarb.'!B11)</f>
        <v/>
      </c>
      <c r="C15" s="562" t="str">
        <f>IF('1042Bd Stammdaten Mitarb.'!C11="","",'1042Bd Stammdaten Mitarb.'!C11)</f>
        <v/>
      </c>
      <c r="D15" s="563"/>
      <c r="E15" s="480" t="str">
        <f>IF('1042Bd Stammdaten Mitarb.'!D11="","",'1042Bd Stammdaten Mitarb.'!D11)</f>
        <v/>
      </c>
      <c r="F15" s="212" t="str">
        <f>IF(A15="","",'1042Bd Stammdaten Mitarb.'!M11)</f>
        <v/>
      </c>
      <c r="G15" s="214"/>
      <c r="H15" s="170"/>
      <c r="I15" s="170"/>
      <c r="J15" s="87" t="str">
        <f t="shared" si="10"/>
        <v/>
      </c>
      <c r="K15" s="212" t="str">
        <f>IF(A15="","",'1042Bd Stammdaten Mitarb.'!M11)</f>
        <v/>
      </c>
      <c r="L15" s="213"/>
      <c r="M15" s="170"/>
      <c r="N15" s="170"/>
      <c r="O15" s="88" t="str">
        <f t="shared" si="11"/>
        <v/>
      </c>
      <c r="P15" s="258"/>
      <c r="Q15" s="259" t="str">
        <f>IF($C15="","",'1042Ed Abrechnung'!D15)</f>
        <v/>
      </c>
      <c r="R15" s="259" t="str">
        <f>IF(OR($C15="",'1042Bd Stammdaten Mitarb.'!M11=""),"",'1042Bd Stammdaten Mitarb.'!M11)</f>
        <v/>
      </c>
      <c r="S15" s="258" t="str">
        <f t="shared" si="12"/>
        <v/>
      </c>
      <c r="T15" s="258" t="str">
        <f t="shared" si="13"/>
        <v/>
      </c>
      <c r="U15" s="260">
        <f t="shared" si="14"/>
        <v>0</v>
      </c>
      <c r="V15" s="260">
        <f t="shared" si="15"/>
        <v>0</v>
      </c>
      <c r="W15" s="260">
        <f t="shared" si="16"/>
        <v>0</v>
      </c>
      <c r="X15" s="260">
        <f t="shared" si="17"/>
        <v>0</v>
      </c>
      <c r="Y15" s="260">
        <f t="shared" si="18"/>
        <v>0</v>
      </c>
      <c r="Z15" s="260">
        <f t="shared" si="19"/>
        <v>0</v>
      </c>
      <c r="AA15" s="243">
        <f t="shared" si="20"/>
        <v>0</v>
      </c>
    </row>
    <row r="16" spans="1:27" s="244" customFormat="1" ht="16.899999999999999" customHeight="1" x14ac:dyDescent="0.25">
      <c r="A16" s="400" t="str">
        <f>IF('1042Bd Stammdaten Mitarb.'!A12="","",'1042Bd Stammdaten Mitarb.'!A12)</f>
        <v/>
      </c>
      <c r="B16" s="401" t="str">
        <f>IF('1042Bd Stammdaten Mitarb.'!B12="","",'1042Bd Stammdaten Mitarb.'!B12)</f>
        <v/>
      </c>
      <c r="C16" s="562" t="str">
        <f>IF('1042Bd Stammdaten Mitarb.'!C12="","",'1042Bd Stammdaten Mitarb.'!C12)</f>
        <v/>
      </c>
      <c r="D16" s="563"/>
      <c r="E16" s="480" t="str">
        <f>IF('1042Bd Stammdaten Mitarb.'!D12="","",'1042Bd Stammdaten Mitarb.'!D12)</f>
        <v/>
      </c>
      <c r="F16" s="212" t="str">
        <f>IF(A16="","",'1042Bd Stammdaten Mitarb.'!M12)</f>
        <v/>
      </c>
      <c r="G16" s="214"/>
      <c r="H16" s="170"/>
      <c r="I16" s="170"/>
      <c r="J16" s="87" t="str">
        <f t="shared" si="10"/>
        <v/>
      </c>
      <c r="K16" s="212" t="str">
        <f>IF(A16="","",'1042Bd Stammdaten Mitarb.'!M12)</f>
        <v/>
      </c>
      <c r="L16" s="213"/>
      <c r="M16" s="170"/>
      <c r="N16" s="170"/>
      <c r="O16" s="88" t="str">
        <f t="shared" si="11"/>
        <v/>
      </c>
      <c r="P16" s="258"/>
      <c r="Q16" s="259" t="str">
        <f>IF($C16="","",'1042Ed Abrechnung'!D16)</f>
        <v/>
      </c>
      <c r="R16" s="259" t="str">
        <f>IF(OR($C16="",'1042Bd Stammdaten Mitarb.'!M12=""),"",'1042Bd Stammdaten Mitarb.'!M12)</f>
        <v/>
      </c>
      <c r="S16" s="258" t="str">
        <f t="shared" si="12"/>
        <v/>
      </c>
      <c r="T16" s="258" t="str">
        <f t="shared" si="13"/>
        <v/>
      </c>
      <c r="U16" s="260">
        <f t="shared" si="14"/>
        <v>0</v>
      </c>
      <c r="V16" s="260">
        <f t="shared" si="15"/>
        <v>0</v>
      </c>
      <c r="W16" s="260">
        <f t="shared" si="16"/>
        <v>0</v>
      </c>
      <c r="X16" s="260">
        <f t="shared" si="17"/>
        <v>0</v>
      </c>
      <c r="Y16" s="260">
        <f t="shared" si="18"/>
        <v>0</v>
      </c>
      <c r="Z16" s="260">
        <f t="shared" si="19"/>
        <v>0</v>
      </c>
      <c r="AA16" s="243">
        <f t="shared" si="20"/>
        <v>0</v>
      </c>
    </row>
    <row r="17" spans="1:27" s="244" customFormat="1" ht="16.899999999999999" customHeight="1" x14ac:dyDescent="0.25">
      <c r="A17" s="400" t="str">
        <f>IF('1042Bd Stammdaten Mitarb.'!A13="","",'1042Bd Stammdaten Mitarb.'!A13)</f>
        <v/>
      </c>
      <c r="B17" s="401" t="str">
        <f>IF('1042Bd Stammdaten Mitarb.'!B13="","",'1042Bd Stammdaten Mitarb.'!B13)</f>
        <v/>
      </c>
      <c r="C17" s="562" t="str">
        <f>IF('1042Bd Stammdaten Mitarb.'!C13="","",'1042Bd Stammdaten Mitarb.'!C13)</f>
        <v/>
      </c>
      <c r="D17" s="563"/>
      <c r="E17" s="480" t="str">
        <f>IF('1042Bd Stammdaten Mitarb.'!D13="","",'1042Bd Stammdaten Mitarb.'!D13)</f>
        <v/>
      </c>
      <c r="F17" s="212" t="str">
        <f>IF(A17="","",'1042Bd Stammdaten Mitarb.'!M13)</f>
        <v/>
      </c>
      <c r="G17" s="214"/>
      <c r="H17" s="170"/>
      <c r="I17" s="170"/>
      <c r="J17" s="87" t="str">
        <f t="shared" si="10"/>
        <v/>
      </c>
      <c r="K17" s="212" t="str">
        <f>IF(A17="","",'1042Bd Stammdaten Mitarb.'!M13)</f>
        <v/>
      </c>
      <c r="L17" s="213"/>
      <c r="M17" s="170"/>
      <c r="N17" s="170"/>
      <c r="O17" s="88" t="str">
        <f t="shared" si="11"/>
        <v/>
      </c>
      <c r="P17" s="258"/>
      <c r="Q17" s="259" t="str">
        <f>IF($C17="","",'1042Ed Abrechnung'!D17)</f>
        <v/>
      </c>
      <c r="R17" s="259" t="str">
        <f>IF(OR($C17="",'1042Bd Stammdaten Mitarb.'!M13=""),"",'1042Bd Stammdaten Mitarb.'!M13)</f>
        <v/>
      </c>
      <c r="S17" s="258" t="str">
        <f t="shared" si="12"/>
        <v/>
      </c>
      <c r="T17" s="258" t="str">
        <f t="shared" si="13"/>
        <v/>
      </c>
      <c r="U17" s="260">
        <f t="shared" si="14"/>
        <v>0</v>
      </c>
      <c r="V17" s="260">
        <f t="shared" si="15"/>
        <v>0</v>
      </c>
      <c r="W17" s="260">
        <f t="shared" si="16"/>
        <v>0</v>
      </c>
      <c r="X17" s="260">
        <f t="shared" si="17"/>
        <v>0</v>
      </c>
      <c r="Y17" s="260">
        <f t="shared" si="18"/>
        <v>0</v>
      </c>
      <c r="Z17" s="260">
        <f t="shared" si="19"/>
        <v>0</v>
      </c>
      <c r="AA17" s="243">
        <f t="shared" si="20"/>
        <v>0</v>
      </c>
    </row>
    <row r="18" spans="1:27" s="244" customFormat="1" ht="16.899999999999999" customHeight="1" x14ac:dyDescent="0.25">
      <c r="A18" s="400" t="str">
        <f>IF('1042Bd Stammdaten Mitarb.'!A14="","",'1042Bd Stammdaten Mitarb.'!A14)</f>
        <v/>
      </c>
      <c r="B18" s="401" t="str">
        <f>IF('1042Bd Stammdaten Mitarb.'!B14="","",'1042Bd Stammdaten Mitarb.'!B14)</f>
        <v/>
      </c>
      <c r="C18" s="562" t="str">
        <f>IF('1042Bd Stammdaten Mitarb.'!C14="","",'1042Bd Stammdaten Mitarb.'!C14)</f>
        <v/>
      </c>
      <c r="D18" s="563"/>
      <c r="E18" s="480" t="str">
        <f>IF('1042Bd Stammdaten Mitarb.'!D14="","",'1042Bd Stammdaten Mitarb.'!D14)</f>
        <v/>
      </c>
      <c r="F18" s="212" t="str">
        <f>IF(A18="","",'1042Bd Stammdaten Mitarb.'!M14)</f>
        <v/>
      </c>
      <c r="G18" s="214"/>
      <c r="H18" s="170"/>
      <c r="I18" s="170"/>
      <c r="J18" s="87" t="str">
        <f t="shared" si="10"/>
        <v/>
      </c>
      <c r="K18" s="212" t="str">
        <f>IF(A18="","",'1042Bd Stammdaten Mitarb.'!M14)</f>
        <v/>
      </c>
      <c r="L18" s="213"/>
      <c r="M18" s="170"/>
      <c r="N18" s="170"/>
      <c r="O18" s="88" t="str">
        <f t="shared" si="11"/>
        <v/>
      </c>
      <c r="P18" s="258"/>
      <c r="Q18" s="259" t="str">
        <f>IF($C18="","",'1042Ed Abrechnung'!D18)</f>
        <v/>
      </c>
      <c r="R18" s="259" t="str">
        <f>IF(OR($C18="",'1042Bd Stammdaten Mitarb.'!M14=""),"",'1042Bd Stammdaten Mitarb.'!M14)</f>
        <v/>
      </c>
      <c r="S18" s="258" t="str">
        <f t="shared" si="12"/>
        <v/>
      </c>
      <c r="T18" s="258" t="str">
        <f t="shared" si="13"/>
        <v/>
      </c>
      <c r="U18" s="260">
        <f t="shared" si="14"/>
        <v>0</v>
      </c>
      <c r="V18" s="260">
        <f t="shared" si="15"/>
        <v>0</v>
      </c>
      <c r="W18" s="260">
        <f t="shared" si="16"/>
        <v>0</v>
      </c>
      <c r="X18" s="260">
        <f t="shared" si="17"/>
        <v>0</v>
      </c>
      <c r="Y18" s="260">
        <f t="shared" si="18"/>
        <v>0</v>
      </c>
      <c r="Z18" s="260">
        <f t="shared" si="19"/>
        <v>0</v>
      </c>
      <c r="AA18" s="243">
        <f t="shared" si="20"/>
        <v>0</v>
      </c>
    </row>
    <row r="19" spans="1:27" s="244" customFormat="1" ht="16.899999999999999" customHeight="1" x14ac:dyDescent="0.25">
      <c r="A19" s="400" t="str">
        <f>IF('1042Bd Stammdaten Mitarb.'!A15="","",'1042Bd Stammdaten Mitarb.'!A15)</f>
        <v/>
      </c>
      <c r="B19" s="401" t="str">
        <f>IF('1042Bd Stammdaten Mitarb.'!B15="","",'1042Bd Stammdaten Mitarb.'!B15)</f>
        <v/>
      </c>
      <c r="C19" s="562" t="str">
        <f>IF('1042Bd Stammdaten Mitarb.'!C15="","",'1042Bd Stammdaten Mitarb.'!C15)</f>
        <v/>
      </c>
      <c r="D19" s="563"/>
      <c r="E19" s="480" t="str">
        <f>IF('1042Bd Stammdaten Mitarb.'!D15="","",'1042Bd Stammdaten Mitarb.'!D15)</f>
        <v/>
      </c>
      <c r="F19" s="212" t="str">
        <f>IF(A19="","",'1042Bd Stammdaten Mitarb.'!M15)</f>
        <v/>
      </c>
      <c r="G19" s="214"/>
      <c r="H19" s="170"/>
      <c r="I19" s="170"/>
      <c r="J19" s="87" t="str">
        <f t="shared" si="10"/>
        <v/>
      </c>
      <c r="K19" s="212" t="str">
        <f>IF(A19="","",'1042Bd Stammdaten Mitarb.'!M15)</f>
        <v/>
      </c>
      <c r="L19" s="213"/>
      <c r="M19" s="170"/>
      <c r="N19" s="170"/>
      <c r="O19" s="88" t="str">
        <f t="shared" si="11"/>
        <v/>
      </c>
      <c r="P19" s="258"/>
      <c r="Q19" s="259" t="str">
        <f>IF($C19="","",'1042Ed Abrechnung'!D19)</f>
        <v/>
      </c>
      <c r="R19" s="259" t="str">
        <f>IF(OR($C19="",'1042Bd Stammdaten Mitarb.'!M15=""),"",'1042Bd Stammdaten Mitarb.'!M15)</f>
        <v/>
      </c>
      <c r="S19" s="258" t="str">
        <f t="shared" si="12"/>
        <v/>
      </c>
      <c r="T19" s="258" t="str">
        <f t="shared" si="13"/>
        <v/>
      </c>
      <c r="U19" s="260">
        <f t="shared" si="14"/>
        <v>0</v>
      </c>
      <c r="V19" s="260">
        <f t="shared" si="15"/>
        <v>0</v>
      </c>
      <c r="W19" s="260">
        <f t="shared" si="16"/>
        <v>0</v>
      </c>
      <c r="X19" s="260">
        <f t="shared" si="17"/>
        <v>0</v>
      </c>
      <c r="Y19" s="260">
        <f t="shared" si="18"/>
        <v>0</v>
      </c>
      <c r="Z19" s="260">
        <f t="shared" si="19"/>
        <v>0</v>
      </c>
      <c r="AA19" s="243">
        <f t="shared" si="20"/>
        <v>0</v>
      </c>
    </row>
    <row r="20" spans="1:27" s="244" customFormat="1" ht="16.899999999999999" customHeight="1" x14ac:dyDescent="0.25">
      <c r="A20" s="400" t="str">
        <f>IF('1042Bd Stammdaten Mitarb.'!A16="","",'1042Bd Stammdaten Mitarb.'!A16)</f>
        <v/>
      </c>
      <c r="B20" s="401" t="str">
        <f>IF('1042Bd Stammdaten Mitarb.'!B16="","",'1042Bd Stammdaten Mitarb.'!B16)</f>
        <v/>
      </c>
      <c r="C20" s="562" t="str">
        <f>IF('1042Bd Stammdaten Mitarb.'!C16="","",'1042Bd Stammdaten Mitarb.'!C16)</f>
        <v/>
      </c>
      <c r="D20" s="563"/>
      <c r="E20" s="480" t="str">
        <f>IF('1042Bd Stammdaten Mitarb.'!D16="","",'1042Bd Stammdaten Mitarb.'!D16)</f>
        <v/>
      </c>
      <c r="F20" s="212" t="str">
        <f>IF(A20="","",'1042Bd Stammdaten Mitarb.'!M16)</f>
        <v/>
      </c>
      <c r="G20" s="214"/>
      <c r="H20" s="170"/>
      <c r="I20" s="170"/>
      <c r="J20" s="87" t="str">
        <f t="shared" si="10"/>
        <v/>
      </c>
      <c r="K20" s="212" t="str">
        <f>IF(A20="","",'1042Bd Stammdaten Mitarb.'!M16)</f>
        <v/>
      </c>
      <c r="L20" s="213"/>
      <c r="M20" s="170"/>
      <c r="N20" s="170"/>
      <c r="O20" s="88" t="str">
        <f t="shared" si="11"/>
        <v/>
      </c>
      <c r="P20" s="258"/>
      <c r="Q20" s="259" t="str">
        <f>IF($C20="","",'1042Ed Abrechnung'!D20)</f>
        <v/>
      </c>
      <c r="R20" s="259" t="str">
        <f>IF(OR($C20="",'1042Bd Stammdaten Mitarb.'!M16=""),"",'1042Bd Stammdaten Mitarb.'!M16)</f>
        <v/>
      </c>
      <c r="S20" s="258" t="str">
        <f t="shared" si="12"/>
        <v/>
      </c>
      <c r="T20" s="258" t="str">
        <f t="shared" si="13"/>
        <v/>
      </c>
      <c r="U20" s="260">
        <f t="shared" si="14"/>
        <v>0</v>
      </c>
      <c r="V20" s="260">
        <f t="shared" si="15"/>
        <v>0</v>
      </c>
      <c r="W20" s="260">
        <f t="shared" si="16"/>
        <v>0</v>
      </c>
      <c r="X20" s="260">
        <f t="shared" si="17"/>
        <v>0</v>
      </c>
      <c r="Y20" s="260">
        <f t="shared" si="18"/>
        <v>0</v>
      </c>
      <c r="Z20" s="260">
        <f t="shared" si="19"/>
        <v>0</v>
      </c>
      <c r="AA20" s="243">
        <f t="shared" si="20"/>
        <v>0</v>
      </c>
    </row>
    <row r="21" spans="1:27" s="244" customFormat="1" ht="16.899999999999999" customHeight="1" x14ac:dyDescent="0.25">
      <c r="A21" s="400" t="str">
        <f>IF('1042Bd Stammdaten Mitarb.'!A17="","",'1042Bd Stammdaten Mitarb.'!A17)</f>
        <v/>
      </c>
      <c r="B21" s="401" t="str">
        <f>IF('1042Bd Stammdaten Mitarb.'!B17="","",'1042Bd Stammdaten Mitarb.'!B17)</f>
        <v/>
      </c>
      <c r="C21" s="562" t="str">
        <f>IF('1042Bd Stammdaten Mitarb.'!C17="","",'1042Bd Stammdaten Mitarb.'!C17)</f>
        <v/>
      </c>
      <c r="D21" s="563"/>
      <c r="E21" s="480" t="str">
        <f>IF('1042Bd Stammdaten Mitarb.'!D17="","",'1042Bd Stammdaten Mitarb.'!D17)</f>
        <v/>
      </c>
      <c r="F21" s="212" t="str">
        <f>IF(A21="","",'1042Bd Stammdaten Mitarb.'!M17)</f>
        <v/>
      </c>
      <c r="G21" s="214"/>
      <c r="H21" s="170"/>
      <c r="I21" s="170"/>
      <c r="J21" s="87" t="str">
        <f t="shared" si="10"/>
        <v/>
      </c>
      <c r="K21" s="212" t="str">
        <f>IF(A21="","",'1042Bd Stammdaten Mitarb.'!M17)</f>
        <v/>
      </c>
      <c r="L21" s="213"/>
      <c r="M21" s="170"/>
      <c r="N21" s="170"/>
      <c r="O21" s="88" t="str">
        <f t="shared" si="11"/>
        <v/>
      </c>
      <c r="P21" s="258"/>
      <c r="Q21" s="259" t="str">
        <f>IF($C21="","",'1042Ed Abrechnung'!D21)</f>
        <v/>
      </c>
      <c r="R21" s="259" t="str">
        <f>IF(OR($C21="",'1042Bd Stammdaten Mitarb.'!M17=""),"",'1042Bd Stammdaten Mitarb.'!M17)</f>
        <v/>
      </c>
      <c r="S21" s="258" t="str">
        <f t="shared" si="12"/>
        <v/>
      </c>
      <c r="T21" s="258" t="str">
        <f t="shared" si="13"/>
        <v/>
      </c>
      <c r="U21" s="260">
        <f t="shared" si="14"/>
        <v>0</v>
      </c>
      <c r="V21" s="260">
        <f t="shared" si="15"/>
        <v>0</v>
      </c>
      <c r="W21" s="260">
        <f t="shared" si="16"/>
        <v>0</v>
      </c>
      <c r="X21" s="260">
        <f t="shared" si="17"/>
        <v>0</v>
      </c>
      <c r="Y21" s="260">
        <f t="shared" si="18"/>
        <v>0</v>
      </c>
      <c r="Z21" s="260">
        <f t="shared" si="19"/>
        <v>0</v>
      </c>
      <c r="AA21" s="243">
        <f t="shared" si="20"/>
        <v>0</v>
      </c>
    </row>
    <row r="22" spans="1:27" s="244" customFormat="1" ht="16.899999999999999" customHeight="1" x14ac:dyDescent="0.25">
      <c r="A22" s="400" t="str">
        <f>IF('1042Bd Stammdaten Mitarb.'!A18="","",'1042Bd Stammdaten Mitarb.'!A18)</f>
        <v/>
      </c>
      <c r="B22" s="401" t="str">
        <f>IF('1042Bd Stammdaten Mitarb.'!B18="","",'1042Bd Stammdaten Mitarb.'!B18)</f>
        <v/>
      </c>
      <c r="C22" s="562" t="str">
        <f>IF('1042Bd Stammdaten Mitarb.'!C18="","",'1042Bd Stammdaten Mitarb.'!C18)</f>
        <v/>
      </c>
      <c r="D22" s="563"/>
      <c r="E22" s="480" t="str">
        <f>IF('1042Bd Stammdaten Mitarb.'!D18="","",'1042Bd Stammdaten Mitarb.'!D18)</f>
        <v/>
      </c>
      <c r="F22" s="212" t="str">
        <f>IF(A22="","",'1042Bd Stammdaten Mitarb.'!M18)</f>
        <v/>
      </c>
      <c r="G22" s="214"/>
      <c r="H22" s="170"/>
      <c r="I22" s="170"/>
      <c r="J22" s="87" t="str">
        <f t="shared" si="10"/>
        <v/>
      </c>
      <c r="K22" s="212" t="str">
        <f>IF(A22="","",'1042Bd Stammdaten Mitarb.'!M18)</f>
        <v/>
      </c>
      <c r="L22" s="213"/>
      <c r="M22" s="170"/>
      <c r="N22" s="170"/>
      <c r="O22" s="88" t="str">
        <f t="shared" si="11"/>
        <v/>
      </c>
      <c r="P22" s="258"/>
      <c r="Q22" s="259" t="str">
        <f>IF($C22="","",'1042Ed Abrechnung'!D22)</f>
        <v/>
      </c>
      <c r="R22" s="259" t="str">
        <f>IF(OR($C22="",'1042Bd Stammdaten Mitarb.'!M18=""),"",'1042Bd Stammdaten Mitarb.'!M18)</f>
        <v/>
      </c>
      <c r="S22" s="258" t="str">
        <f t="shared" si="12"/>
        <v/>
      </c>
      <c r="T22" s="258" t="str">
        <f t="shared" si="13"/>
        <v/>
      </c>
      <c r="U22" s="260">
        <f t="shared" si="14"/>
        <v>0</v>
      </c>
      <c r="V22" s="260">
        <f t="shared" si="15"/>
        <v>0</v>
      </c>
      <c r="W22" s="260">
        <f t="shared" si="16"/>
        <v>0</v>
      </c>
      <c r="X22" s="260">
        <f t="shared" si="17"/>
        <v>0</v>
      </c>
      <c r="Y22" s="260">
        <f t="shared" si="18"/>
        <v>0</v>
      </c>
      <c r="Z22" s="260">
        <f t="shared" si="19"/>
        <v>0</v>
      </c>
      <c r="AA22" s="243">
        <f t="shared" si="20"/>
        <v>0</v>
      </c>
    </row>
    <row r="23" spans="1:27" s="244" customFormat="1" ht="16.899999999999999" customHeight="1" x14ac:dyDescent="0.25">
      <c r="A23" s="400" t="str">
        <f>IF('1042Bd Stammdaten Mitarb.'!A19="","",'1042Bd Stammdaten Mitarb.'!A19)</f>
        <v/>
      </c>
      <c r="B23" s="401" t="str">
        <f>IF('1042Bd Stammdaten Mitarb.'!B19="","",'1042Bd Stammdaten Mitarb.'!B19)</f>
        <v/>
      </c>
      <c r="C23" s="562" t="str">
        <f>IF('1042Bd Stammdaten Mitarb.'!C19="","",'1042Bd Stammdaten Mitarb.'!C19)</f>
        <v/>
      </c>
      <c r="D23" s="563"/>
      <c r="E23" s="480" t="str">
        <f>IF('1042Bd Stammdaten Mitarb.'!D19="","",'1042Bd Stammdaten Mitarb.'!D19)</f>
        <v/>
      </c>
      <c r="F23" s="212" t="str">
        <f>IF(A23="","",'1042Bd Stammdaten Mitarb.'!M19)</f>
        <v/>
      </c>
      <c r="G23" s="214"/>
      <c r="H23" s="170"/>
      <c r="I23" s="170"/>
      <c r="J23" s="87" t="str">
        <f t="shared" si="10"/>
        <v/>
      </c>
      <c r="K23" s="212" t="str">
        <f>IF(A23="","",'1042Bd Stammdaten Mitarb.'!M19)</f>
        <v/>
      </c>
      <c r="L23" s="213"/>
      <c r="M23" s="170"/>
      <c r="N23" s="170"/>
      <c r="O23" s="88" t="str">
        <f t="shared" si="11"/>
        <v/>
      </c>
      <c r="P23" s="258"/>
      <c r="Q23" s="259" t="str">
        <f>IF($C23="","",'1042Ed Abrechnung'!D23)</f>
        <v/>
      </c>
      <c r="R23" s="259" t="str">
        <f>IF(OR($C23="",'1042Bd Stammdaten Mitarb.'!M19=""),"",'1042Bd Stammdaten Mitarb.'!M19)</f>
        <v/>
      </c>
      <c r="S23" s="258" t="str">
        <f t="shared" si="12"/>
        <v/>
      </c>
      <c r="T23" s="258" t="str">
        <f t="shared" si="13"/>
        <v/>
      </c>
      <c r="U23" s="260">
        <f t="shared" si="14"/>
        <v>0</v>
      </c>
      <c r="V23" s="260">
        <f t="shared" si="15"/>
        <v>0</v>
      </c>
      <c r="W23" s="260">
        <f t="shared" si="16"/>
        <v>0</v>
      </c>
      <c r="X23" s="260">
        <f t="shared" si="17"/>
        <v>0</v>
      </c>
      <c r="Y23" s="260">
        <f t="shared" si="18"/>
        <v>0</v>
      </c>
      <c r="Z23" s="260">
        <f t="shared" si="19"/>
        <v>0</v>
      </c>
      <c r="AA23" s="243">
        <f t="shared" si="20"/>
        <v>0</v>
      </c>
    </row>
    <row r="24" spans="1:27" s="244" customFormat="1" ht="16.899999999999999" customHeight="1" x14ac:dyDescent="0.25">
      <c r="A24" s="400" t="str">
        <f>IF('1042Bd Stammdaten Mitarb.'!A20="","",'1042Bd Stammdaten Mitarb.'!A20)</f>
        <v/>
      </c>
      <c r="B24" s="401" t="str">
        <f>IF('1042Bd Stammdaten Mitarb.'!B20="","",'1042Bd Stammdaten Mitarb.'!B20)</f>
        <v/>
      </c>
      <c r="C24" s="562" t="str">
        <f>IF('1042Bd Stammdaten Mitarb.'!C20="","",'1042Bd Stammdaten Mitarb.'!C20)</f>
        <v/>
      </c>
      <c r="D24" s="563"/>
      <c r="E24" s="480" t="str">
        <f>IF('1042Bd Stammdaten Mitarb.'!D20="","",'1042Bd Stammdaten Mitarb.'!D20)</f>
        <v/>
      </c>
      <c r="F24" s="212" t="str">
        <f>IF(A24="","",'1042Bd Stammdaten Mitarb.'!M20)</f>
        <v/>
      </c>
      <c r="G24" s="214"/>
      <c r="H24" s="170"/>
      <c r="I24" s="170"/>
      <c r="J24" s="87" t="str">
        <f t="shared" si="10"/>
        <v/>
      </c>
      <c r="K24" s="212" t="str">
        <f>IF(A24="","",'1042Bd Stammdaten Mitarb.'!M20)</f>
        <v/>
      </c>
      <c r="L24" s="213"/>
      <c r="M24" s="170"/>
      <c r="N24" s="170"/>
      <c r="O24" s="88" t="str">
        <f t="shared" si="11"/>
        <v/>
      </c>
      <c r="P24" s="258"/>
      <c r="Q24" s="259" t="str">
        <f>IF($C24="","",'1042Ed Abrechnung'!D24)</f>
        <v/>
      </c>
      <c r="R24" s="259" t="str">
        <f>IF(OR($C24="",'1042Bd Stammdaten Mitarb.'!M20=""),"",'1042Bd Stammdaten Mitarb.'!M20)</f>
        <v/>
      </c>
      <c r="S24" s="258" t="str">
        <f t="shared" si="12"/>
        <v/>
      </c>
      <c r="T24" s="258" t="str">
        <f t="shared" si="13"/>
        <v/>
      </c>
      <c r="U24" s="260">
        <f t="shared" si="14"/>
        <v>0</v>
      </c>
      <c r="V24" s="260">
        <f t="shared" si="15"/>
        <v>0</v>
      </c>
      <c r="W24" s="260">
        <f t="shared" si="16"/>
        <v>0</v>
      </c>
      <c r="X24" s="260">
        <f t="shared" si="17"/>
        <v>0</v>
      </c>
      <c r="Y24" s="260">
        <f t="shared" si="18"/>
        <v>0</v>
      </c>
      <c r="Z24" s="260">
        <f t="shared" si="19"/>
        <v>0</v>
      </c>
      <c r="AA24" s="243">
        <f t="shared" si="20"/>
        <v>0</v>
      </c>
    </row>
    <row r="25" spans="1:27" s="244" customFormat="1" ht="16.899999999999999" customHeight="1" x14ac:dyDescent="0.25">
      <c r="A25" s="400" t="str">
        <f>IF('1042Bd Stammdaten Mitarb.'!A21="","",'1042Bd Stammdaten Mitarb.'!A21)</f>
        <v/>
      </c>
      <c r="B25" s="401" t="str">
        <f>IF('1042Bd Stammdaten Mitarb.'!B21="","",'1042Bd Stammdaten Mitarb.'!B21)</f>
        <v/>
      </c>
      <c r="C25" s="562" t="str">
        <f>IF('1042Bd Stammdaten Mitarb.'!C21="","",'1042Bd Stammdaten Mitarb.'!C21)</f>
        <v/>
      </c>
      <c r="D25" s="563"/>
      <c r="E25" s="480" t="str">
        <f>IF('1042Bd Stammdaten Mitarb.'!D21="","",'1042Bd Stammdaten Mitarb.'!D21)</f>
        <v/>
      </c>
      <c r="F25" s="212" t="str">
        <f>IF(A25="","",'1042Bd Stammdaten Mitarb.'!M21)</f>
        <v/>
      </c>
      <c r="G25" s="214"/>
      <c r="H25" s="170"/>
      <c r="I25" s="170"/>
      <c r="J25" s="87" t="str">
        <f t="shared" si="10"/>
        <v/>
      </c>
      <c r="K25" s="212" t="str">
        <f>IF(A25="","",'1042Bd Stammdaten Mitarb.'!M21)</f>
        <v/>
      </c>
      <c r="L25" s="213"/>
      <c r="M25" s="170"/>
      <c r="N25" s="170"/>
      <c r="O25" s="88" t="str">
        <f t="shared" si="11"/>
        <v/>
      </c>
      <c r="P25" s="258"/>
      <c r="Q25" s="259" t="str">
        <f>IF($C25="","",'1042Ed Abrechnung'!D25)</f>
        <v/>
      </c>
      <c r="R25" s="259" t="str">
        <f>IF(OR($C25="",'1042Bd Stammdaten Mitarb.'!M21=""),"",'1042Bd Stammdaten Mitarb.'!M21)</f>
        <v/>
      </c>
      <c r="S25" s="258" t="str">
        <f t="shared" si="12"/>
        <v/>
      </c>
      <c r="T25" s="258" t="str">
        <f t="shared" si="13"/>
        <v/>
      </c>
      <c r="U25" s="260">
        <f t="shared" si="14"/>
        <v>0</v>
      </c>
      <c r="V25" s="260">
        <f t="shared" si="15"/>
        <v>0</v>
      </c>
      <c r="W25" s="260">
        <f t="shared" si="16"/>
        <v>0</v>
      </c>
      <c r="X25" s="260">
        <f t="shared" si="17"/>
        <v>0</v>
      </c>
      <c r="Y25" s="260">
        <f t="shared" si="18"/>
        <v>0</v>
      </c>
      <c r="Z25" s="260">
        <f t="shared" si="19"/>
        <v>0</v>
      </c>
      <c r="AA25" s="243">
        <f t="shared" si="20"/>
        <v>0</v>
      </c>
    </row>
    <row r="26" spans="1:27" s="244" customFormat="1" ht="16.899999999999999" customHeight="1" x14ac:dyDescent="0.25">
      <c r="A26" s="400" t="str">
        <f>IF('1042Bd Stammdaten Mitarb.'!A22="","",'1042Bd Stammdaten Mitarb.'!A22)</f>
        <v/>
      </c>
      <c r="B26" s="401" t="str">
        <f>IF('1042Bd Stammdaten Mitarb.'!B22="","",'1042Bd Stammdaten Mitarb.'!B22)</f>
        <v/>
      </c>
      <c r="C26" s="562" t="str">
        <f>IF('1042Bd Stammdaten Mitarb.'!C22="","",'1042Bd Stammdaten Mitarb.'!C22)</f>
        <v/>
      </c>
      <c r="D26" s="563"/>
      <c r="E26" s="480" t="str">
        <f>IF('1042Bd Stammdaten Mitarb.'!D22="","",'1042Bd Stammdaten Mitarb.'!D22)</f>
        <v/>
      </c>
      <c r="F26" s="212" t="str">
        <f>IF(A26="","",'1042Bd Stammdaten Mitarb.'!M22)</f>
        <v/>
      </c>
      <c r="G26" s="214"/>
      <c r="H26" s="170"/>
      <c r="I26" s="170"/>
      <c r="J26" s="87" t="str">
        <f t="shared" si="10"/>
        <v/>
      </c>
      <c r="K26" s="212" t="str">
        <f>IF(A26="","",'1042Bd Stammdaten Mitarb.'!M22)</f>
        <v/>
      </c>
      <c r="L26" s="213"/>
      <c r="M26" s="170"/>
      <c r="N26" s="170"/>
      <c r="O26" s="88" t="str">
        <f t="shared" si="11"/>
        <v/>
      </c>
      <c r="P26" s="258"/>
      <c r="Q26" s="259" t="str">
        <f>IF($C26="","",'1042Ed Abrechnung'!D26)</f>
        <v/>
      </c>
      <c r="R26" s="259" t="str">
        <f>IF(OR($C26="",'1042Bd Stammdaten Mitarb.'!M22=""),"",'1042Bd Stammdaten Mitarb.'!M22)</f>
        <v/>
      </c>
      <c r="S26" s="258" t="str">
        <f t="shared" si="12"/>
        <v/>
      </c>
      <c r="T26" s="258" t="str">
        <f t="shared" si="13"/>
        <v/>
      </c>
      <c r="U26" s="260">
        <f t="shared" si="14"/>
        <v>0</v>
      </c>
      <c r="V26" s="260">
        <f t="shared" si="15"/>
        <v>0</v>
      </c>
      <c r="W26" s="260">
        <f t="shared" si="16"/>
        <v>0</v>
      </c>
      <c r="X26" s="260">
        <f t="shared" si="17"/>
        <v>0</v>
      </c>
      <c r="Y26" s="260">
        <f t="shared" si="18"/>
        <v>0</v>
      </c>
      <c r="Z26" s="260">
        <f t="shared" si="19"/>
        <v>0</v>
      </c>
      <c r="AA26" s="243">
        <f t="shared" si="20"/>
        <v>0</v>
      </c>
    </row>
    <row r="27" spans="1:27" s="244" customFormat="1" ht="16.899999999999999" customHeight="1" x14ac:dyDescent="0.25">
      <c r="A27" s="400" t="str">
        <f>IF('1042Bd Stammdaten Mitarb.'!A23="","",'1042Bd Stammdaten Mitarb.'!A23)</f>
        <v/>
      </c>
      <c r="B27" s="401" t="str">
        <f>IF('1042Bd Stammdaten Mitarb.'!B23="","",'1042Bd Stammdaten Mitarb.'!B23)</f>
        <v/>
      </c>
      <c r="C27" s="562" t="str">
        <f>IF('1042Bd Stammdaten Mitarb.'!C23="","",'1042Bd Stammdaten Mitarb.'!C23)</f>
        <v/>
      </c>
      <c r="D27" s="563"/>
      <c r="E27" s="480" t="str">
        <f>IF('1042Bd Stammdaten Mitarb.'!D23="","",'1042Bd Stammdaten Mitarb.'!D23)</f>
        <v/>
      </c>
      <c r="F27" s="212" t="str">
        <f>IF(A27="","",'1042Bd Stammdaten Mitarb.'!M23)</f>
        <v/>
      </c>
      <c r="G27" s="214"/>
      <c r="H27" s="170"/>
      <c r="I27" s="170"/>
      <c r="J27" s="87" t="str">
        <f t="shared" si="10"/>
        <v/>
      </c>
      <c r="K27" s="212" t="str">
        <f>IF(A27="","",'1042Bd Stammdaten Mitarb.'!M23)</f>
        <v/>
      </c>
      <c r="L27" s="213"/>
      <c r="M27" s="170"/>
      <c r="N27" s="170"/>
      <c r="O27" s="88" t="str">
        <f t="shared" si="11"/>
        <v/>
      </c>
      <c r="P27" s="258"/>
      <c r="Q27" s="259" t="str">
        <f>IF($C27="","",'1042Ed Abrechnung'!D27)</f>
        <v/>
      </c>
      <c r="R27" s="259" t="str">
        <f>IF(OR($C27="",'1042Bd Stammdaten Mitarb.'!M23=""),"",'1042Bd Stammdaten Mitarb.'!M23)</f>
        <v/>
      </c>
      <c r="S27" s="258" t="str">
        <f t="shared" si="12"/>
        <v/>
      </c>
      <c r="T27" s="258" t="str">
        <f t="shared" si="13"/>
        <v/>
      </c>
      <c r="U27" s="260">
        <f t="shared" si="14"/>
        <v>0</v>
      </c>
      <c r="V27" s="260">
        <f t="shared" si="15"/>
        <v>0</v>
      </c>
      <c r="W27" s="260">
        <f t="shared" si="16"/>
        <v>0</v>
      </c>
      <c r="X27" s="260">
        <f t="shared" si="17"/>
        <v>0</v>
      </c>
      <c r="Y27" s="260">
        <f t="shared" si="18"/>
        <v>0</v>
      </c>
      <c r="Z27" s="260">
        <f t="shared" si="19"/>
        <v>0</v>
      </c>
      <c r="AA27" s="243">
        <f t="shared" si="20"/>
        <v>0</v>
      </c>
    </row>
    <row r="28" spans="1:27" s="244" customFormat="1" ht="16.899999999999999" customHeight="1" x14ac:dyDescent="0.25">
      <c r="A28" s="400" t="str">
        <f>IF('1042Bd Stammdaten Mitarb.'!A24="","",'1042Bd Stammdaten Mitarb.'!A24)</f>
        <v/>
      </c>
      <c r="B28" s="401" t="str">
        <f>IF('1042Bd Stammdaten Mitarb.'!B24="","",'1042Bd Stammdaten Mitarb.'!B24)</f>
        <v/>
      </c>
      <c r="C28" s="562" t="str">
        <f>IF('1042Bd Stammdaten Mitarb.'!C24="","",'1042Bd Stammdaten Mitarb.'!C24)</f>
        <v/>
      </c>
      <c r="D28" s="563"/>
      <c r="E28" s="480" t="str">
        <f>IF('1042Bd Stammdaten Mitarb.'!D24="","",'1042Bd Stammdaten Mitarb.'!D24)</f>
        <v/>
      </c>
      <c r="F28" s="212" t="str">
        <f>IF(A28="","",'1042Bd Stammdaten Mitarb.'!M24)</f>
        <v/>
      </c>
      <c r="G28" s="214"/>
      <c r="H28" s="170"/>
      <c r="I28" s="170"/>
      <c r="J28" s="87" t="str">
        <f t="shared" si="10"/>
        <v/>
      </c>
      <c r="K28" s="212" t="str">
        <f>IF(A28="","",'1042Bd Stammdaten Mitarb.'!M24)</f>
        <v/>
      </c>
      <c r="L28" s="213"/>
      <c r="M28" s="170"/>
      <c r="N28" s="170"/>
      <c r="O28" s="88" t="str">
        <f t="shared" si="11"/>
        <v/>
      </c>
      <c r="P28" s="258"/>
      <c r="Q28" s="259" t="str">
        <f>IF($C28="","",'1042Ed Abrechnung'!D28)</f>
        <v/>
      </c>
      <c r="R28" s="259" t="str">
        <f>IF(OR($C28="",'1042Bd Stammdaten Mitarb.'!M24=""),"",'1042Bd Stammdaten Mitarb.'!M24)</f>
        <v/>
      </c>
      <c r="S28" s="258" t="str">
        <f t="shared" si="12"/>
        <v/>
      </c>
      <c r="T28" s="258" t="str">
        <f t="shared" si="13"/>
        <v/>
      </c>
      <c r="U28" s="260">
        <f t="shared" si="14"/>
        <v>0</v>
      </c>
      <c r="V28" s="260">
        <f t="shared" si="15"/>
        <v>0</v>
      </c>
      <c r="W28" s="260">
        <f t="shared" si="16"/>
        <v>0</v>
      </c>
      <c r="X28" s="260">
        <f t="shared" si="17"/>
        <v>0</v>
      </c>
      <c r="Y28" s="260">
        <f t="shared" si="18"/>
        <v>0</v>
      </c>
      <c r="Z28" s="260">
        <f t="shared" si="19"/>
        <v>0</v>
      </c>
      <c r="AA28" s="243">
        <f t="shared" si="20"/>
        <v>0</v>
      </c>
    </row>
    <row r="29" spans="1:27" s="244" customFormat="1" ht="16.899999999999999" customHeight="1" x14ac:dyDescent="0.25">
      <c r="A29" s="400" t="str">
        <f>IF('1042Bd Stammdaten Mitarb.'!A25="","",'1042Bd Stammdaten Mitarb.'!A25)</f>
        <v/>
      </c>
      <c r="B29" s="401" t="str">
        <f>IF('1042Bd Stammdaten Mitarb.'!B25="","",'1042Bd Stammdaten Mitarb.'!B25)</f>
        <v/>
      </c>
      <c r="C29" s="562" t="str">
        <f>IF('1042Bd Stammdaten Mitarb.'!C25="","",'1042Bd Stammdaten Mitarb.'!C25)</f>
        <v/>
      </c>
      <c r="D29" s="563"/>
      <c r="E29" s="480" t="str">
        <f>IF('1042Bd Stammdaten Mitarb.'!D25="","",'1042Bd Stammdaten Mitarb.'!D25)</f>
        <v/>
      </c>
      <c r="F29" s="212" t="str">
        <f>IF(A29="","",'1042Bd Stammdaten Mitarb.'!M25)</f>
        <v/>
      </c>
      <c r="G29" s="214"/>
      <c r="H29" s="170"/>
      <c r="I29" s="170"/>
      <c r="J29" s="87" t="str">
        <f t="shared" si="10"/>
        <v/>
      </c>
      <c r="K29" s="212" t="str">
        <f>IF(A29="","",'1042Bd Stammdaten Mitarb.'!M25)</f>
        <v/>
      </c>
      <c r="L29" s="213"/>
      <c r="M29" s="170"/>
      <c r="N29" s="170"/>
      <c r="O29" s="88" t="str">
        <f t="shared" si="11"/>
        <v/>
      </c>
      <c r="P29" s="258"/>
      <c r="Q29" s="259" t="str">
        <f>IF($C29="","",'1042Ed Abrechnung'!D29)</f>
        <v/>
      </c>
      <c r="R29" s="259" t="str">
        <f>IF(OR($C29="",'1042Bd Stammdaten Mitarb.'!M25=""),"",'1042Bd Stammdaten Mitarb.'!M25)</f>
        <v/>
      </c>
      <c r="S29" s="258" t="str">
        <f t="shared" si="12"/>
        <v/>
      </c>
      <c r="T29" s="258" t="str">
        <f t="shared" si="13"/>
        <v/>
      </c>
      <c r="U29" s="260">
        <f t="shared" si="14"/>
        <v>0</v>
      </c>
      <c r="V29" s="260">
        <f t="shared" si="15"/>
        <v>0</v>
      </c>
      <c r="W29" s="260">
        <f t="shared" si="16"/>
        <v>0</v>
      </c>
      <c r="X29" s="260">
        <f t="shared" si="17"/>
        <v>0</v>
      </c>
      <c r="Y29" s="260">
        <f t="shared" si="18"/>
        <v>0</v>
      </c>
      <c r="Z29" s="260">
        <f t="shared" si="19"/>
        <v>0</v>
      </c>
      <c r="AA29" s="243">
        <f t="shared" si="20"/>
        <v>0</v>
      </c>
    </row>
    <row r="30" spans="1:27" s="244" customFormat="1" ht="16.899999999999999" customHeight="1" x14ac:dyDescent="0.25">
      <c r="A30" s="400" t="str">
        <f>IF('1042Bd Stammdaten Mitarb.'!A26="","",'1042Bd Stammdaten Mitarb.'!A26)</f>
        <v/>
      </c>
      <c r="B30" s="401" t="str">
        <f>IF('1042Bd Stammdaten Mitarb.'!B26="","",'1042Bd Stammdaten Mitarb.'!B26)</f>
        <v/>
      </c>
      <c r="C30" s="562" t="str">
        <f>IF('1042Bd Stammdaten Mitarb.'!C26="","",'1042Bd Stammdaten Mitarb.'!C26)</f>
        <v/>
      </c>
      <c r="D30" s="563"/>
      <c r="E30" s="480" t="str">
        <f>IF('1042Bd Stammdaten Mitarb.'!D26="","",'1042Bd Stammdaten Mitarb.'!D26)</f>
        <v/>
      </c>
      <c r="F30" s="212" t="str">
        <f>IF(A30="","",'1042Bd Stammdaten Mitarb.'!M26)</f>
        <v/>
      </c>
      <c r="G30" s="214"/>
      <c r="H30" s="170"/>
      <c r="I30" s="170"/>
      <c r="J30" s="87" t="str">
        <f t="shared" si="10"/>
        <v/>
      </c>
      <c r="K30" s="212" t="str">
        <f>IF(A30="","",'1042Bd Stammdaten Mitarb.'!M26)</f>
        <v/>
      </c>
      <c r="L30" s="213"/>
      <c r="M30" s="170"/>
      <c r="N30" s="170"/>
      <c r="O30" s="88" t="str">
        <f t="shared" si="11"/>
        <v/>
      </c>
      <c r="P30" s="258"/>
      <c r="Q30" s="259" t="str">
        <f>IF($C30="","",'1042Ed Abrechnung'!D30)</f>
        <v/>
      </c>
      <c r="R30" s="259" t="str">
        <f>IF(OR($C30="",'1042Bd Stammdaten Mitarb.'!M26=""),"",'1042Bd Stammdaten Mitarb.'!M26)</f>
        <v/>
      </c>
      <c r="S30" s="258" t="str">
        <f t="shared" si="12"/>
        <v/>
      </c>
      <c r="T30" s="258" t="str">
        <f t="shared" si="13"/>
        <v/>
      </c>
      <c r="U30" s="260">
        <f t="shared" si="14"/>
        <v>0</v>
      </c>
      <c r="V30" s="260">
        <f t="shared" si="15"/>
        <v>0</v>
      </c>
      <c r="W30" s="260">
        <f t="shared" si="16"/>
        <v>0</v>
      </c>
      <c r="X30" s="260">
        <f t="shared" si="17"/>
        <v>0</v>
      </c>
      <c r="Y30" s="260">
        <f t="shared" si="18"/>
        <v>0</v>
      </c>
      <c r="Z30" s="260">
        <f t="shared" si="19"/>
        <v>0</v>
      </c>
      <c r="AA30" s="243">
        <f t="shared" si="20"/>
        <v>0</v>
      </c>
    </row>
    <row r="31" spans="1:27" s="244" customFormat="1" ht="16.899999999999999" customHeight="1" x14ac:dyDescent="0.25">
      <c r="A31" s="400" t="str">
        <f>IF('1042Bd Stammdaten Mitarb.'!A27="","",'1042Bd Stammdaten Mitarb.'!A27)</f>
        <v/>
      </c>
      <c r="B31" s="401" t="str">
        <f>IF('1042Bd Stammdaten Mitarb.'!B27="","",'1042Bd Stammdaten Mitarb.'!B27)</f>
        <v/>
      </c>
      <c r="C31" s="562" t="str">
        <f>IF('1042Bd Stammdaten Mitarb.'!C27="","",'1042Bd Stammdaten Mitarb.'!C27)</f>
        <v/>
      </c>
      <c r="D31" s="563"/>
      <c r="E31" s="480" t="str">
        <f>IF('1042Bd Stammdaten Mitarb.'!D27="","",'1042Bd Stammdaten Mitarb.'!D27)</f>
        <v/>
      </c>
      <c r="F31" s="212" t="str">
        <f>IF(A31="","",'1042Bd Stammdaten Mitarb.'!M27)</f>
        <v/>
      </c>
      <c r="G31" s="214"/>
      <c r="H31" s="170"/>
      <c r="I31" s="170"/>
      <c r="J31" s="87" t="str">
        <f t="shared" si="10"/>
        <v/>
      </c>
      <c r="K31" s="212" t="str">
        <f>IF(A31="","",'1042Bd Stammdaten Mitarb.'!M27)</f>
        <v/>
      </c>
      <c r="L31" s="213"/>
      <c r="M31" s="170"/>
      <c r="N31" s="170"/>
      <c r="O31" s="88" t="str">
        <f t="shared" si="11"/>
        <v/>
      </c>
      <c r="P31" s="258"/>
      <c r="Q31" s="259" t="str">
        <f>IF($C31="","",'1042Ed Abrechnung'!D31)</f>
        <v/>
      </c>
      <c r="R31" s="259" t="str">
        <f>IF(OR($C31="",'1042Bd Stammdaten Mitarb.'!M27=""),"",'1042Bd Stammdaten Mitarb.'!M27)</f>
        <v/>
      </c>
      <c r="S31" s="258" t="str">
        <f t="shared" si="12"/>
        <v/>
      </c>
      <c r="T31" s="258" t="str">
        <f t="shared" si="13"/>
        <v/>
      </c>
      <c r="U31" s="260">
        <f t="shared" si="14"/>
        <v>0</v>
      </c>
      <c r="V31" s="260">
        <f t="shared" si="15"/>
        <v>0</v>
      </c>
      <c r="W31" s="260">
        <f t="shared" si="16"/>
        <v>0</v>
      </c>
      <c r="X31" s="260">
        <f t="shared" si="17"/>
        <v>0</v>
      </c>
      <c r="Y31" s="260">
        <f t="shared" si="18"/>
        <v>0</v>
      </c>
      <c r="Z31" s="260">
        <f t="shared" si="19"/>
        <v>0</v>
      </c>
      <c r="AA31" s="243">
        <f t="shared" si="20"/>
        <v>0</v>
      </c>
    </row>
    <row r="32" spans="1:27" s="244" customFormat="1" ht="16.899999999999999" customHeight="1" x14ac:dyDescent="0.25">
      <c r="A32" s="400" t="str">
        <f>IF('1042Bd Stammdaten Mitarb.'!A28="","",'1042Bd Stammdaten Mitarb.'!A28)</f>
        <v/>
      </c>
      <c r="B32" s="401" t="str">
        <f>IF('1042Bd Stammdaten Mitarb.'!B28="","",'1042Bd Stammdaten Mitarb.'!B28)</f>
        <v/>
      </c>
      <c r="C32" s="562" t="str">
        <f>IF('1042Bd Stammdaten Mitarb.'!C28="","",'1042Bd Stammdaten Mitarb.'!C28)</f>
        <v/>
      </c>
      <c r="D32" s="563"/>
      <c r="E32" s="480" t="str">
        <f>IF('1042Bd Stammdaten Mitarb.'!D28="","",'1042Bd Stammdaten Mitarb.'!D28)</f>
        <v/>
      </c>
      <c r="F32" s="212" t="str">
        <f>IF(A32="","",'1042Bd Stammdaten Mitarb.'!M28)</f>
        <v/>
      </c>
      <c r="G32" s="214"/>
      <c r="H32" s="170"/>
      <c r="I32" s="170"/>
      <c r="J32" s="87" t="str">
        <f t="shared" si="10"/>
        <v/>
      </c>
      <c r="K32" s="212" t="str">
        <f>IF(A32="","",'1042Bd Stammdaten Mitarb.'!M28)</f>
        <v/>
      </c>
      <c r="L32" s="213"/>
      <c r="M32" s="170"/>
      <c r="N32" s="170"/>
      <c r="O32" s="88" t="str">
        <f t="shared" si="11"/>
        <v/>
      </c>
      <c r="P32" s="258"/>
      <c r="Q32" s="259" t="str">
        <f>IF($C32="","",'1042Ed Abrechnung'!D32)</f>
        <v/>
      </c>
      <c r="R32" s="259" t="str">
        <f>IF(OR($C32="",'1042Bd Stammdaten Mitarb.'!M28=""),"",'1042Bd Stammdaten Mitarb.'!M28)</f>
        <v/>
      </c>
      <c r="S32" s="258" t="str">
        <f t="shared" si="12"/>
        <v/>
      </c>
      <c r="T32" s="258" t="str">
        <f t="shared" si="13"/>
        <v/>
      </c>
      <c r="U32" s="260">
        <f t="shared" si="14"/>
        <v>0</v>
      </c>
      <c r="V32" s="260">
        <f t="shared" si="15"/>
        <v>0</v>
      </c>
      <c r="W32" s="260">
        <f t="shared" si="16"/>
        <v>0</v>
      </c>
      <c r="X32" s="260">
        <f t="shared" si="17"/>
        <v>0</v>
      </c>
      <c r="Y32" s="260">
        <f t="shared" si="18"/>
        <v>0</v>
      </c>
      <c r="Z32" s="260">
        <f t="shared" si="19"/>
        <v>0</v>
      </c>
      <c r="AA32" s="243">
        <f t="shared" si="20"/>
        <v>0</v>
      </c>
    </row>
    <row r="33" spans="1:27" s="244" customFormat="1" ht="16.899999999999999" customHeight="1" x14ac:dyDescent="0.25">
      <c r="A33" s="400" t="str">
        <f>IF('1042Bd Stammdaten Mitarb.'!A29="","",'1042Bd Stammdaten Mitarb.'!A29)</f>
        <v/>
      </c>
      <c r="B33" s="401" t="str">
        <f>IF('1042Bd Stammdaten Mitarb.'!B29="","",'1042Bd Stammdaten Mitarb.'!B29)</f>
        <v/>
      </c>
      <c r="C33" s="562" t="str">
        <f>IF('1042Bd Stammdaten Mitarb.'!C29="","",'1042Bd Stammdaten Mitarb.'!C29)</f>
        <v/>
      </c>
      <c r="D33" s="563"/>
      <c r="E33" s="480" t="str">
        <f>IF('1042Bd Stammdaten Mitarb.'!D29="","",'1042Bd Stammdaten Mitarb.'!D29)</f>
        <v/>
      </c>
      <c r="F33" s="212" t="str">
        <f>IF(A33="","",'1042Bd Stammdaten Mitarb.'!M29)</f>
        <v/>
      </c>
      <c r="G33" s="214"/>
      <c r="H33" s="170"/>
      <c r="I33" s="170"/>
      <c r="J33" s="87" t="str">
        <f t="shared" si="10"/>
        <v/>
      </c>
      <c r="K33" s="212" t="str">
        <f>IF(A33="","",'1042Bd Stammdaten Mitarb.'!M29)</f>
        <v/>
      </c>
      <c r="L33" s="213"/>
      <c r="M33" s="170"/>
      <c r="N33" s="170"/>
      <c r="O33" s="88" t="str">
        <f t="shared" si="11"/>
        <v/>
      </c>
      <c r="P33" s="258"/>
      <c r="Q33" s="259" t="str">
        <f>IF($C33="","",'1042Ed Abrechnung'!D33)</f>
        <v/>
      </c>
      <c r="R33" s="259" t="str">
        <f>IF(OR($C33="",'1042Bd Stammdaten Mitarb.'!M29=""),"",'1042Bd Stammdaten Mitarb.'!M29)</f>
        <v/>
      </c>
      <c r="S33" s="258" t="str">
        <f t="shared" si="12"/>
        <v/>
      </c>
      <c r="T33" s="258" t="str">
        <f t="shared" si="13"/>
        <v/>
      </c>
      <c r="U33" s="260">
        <f t="shared" si="14"/>
        <v>0</v>
      </c>
      <c r="V33" s="260">
        <f t="shared" si="15"/>
        <v>0</v>
      </c>
      <c r="W33" s="260">
        <f t="shared" si="16"/>
        <v>0</v>
      </c>
      <c r="X33" s="260">
        <f t="shared" si="17"/>
        <v>0</v>
      </c>
      <c r="Y33" s="260">
        <f t="shared" si="18"/>
        <v>0</v>
      </c>
      <c r="Z33" s="260">
        <f t="shared" si="19"/>
        <v>0</v>
      </c>
      <c r="AA33" s="243">
        <f t="shared" si="20"/>
        <v>0</v>
      </c>
    </row>
    <row r="34" spans="1:27" s="244" customFormat="1" ht="16.899999999999999" customHeight="1" x14ac:dyDescent="0.25">
      <c r="A34" s="400" t="str">
        <f>IF('1042Bd Stammdaten Mitarb.'!A30="","",'1042Bd Stammdaten Mitarb.'!A30)</f>
        <v/>
      </c>
      <c r="B34" s="401" t="str">
        <f>IF('1042Bd Stammdaten Mitarb.'!B30="","",'1042Bd Stammdaten Mitarb.'!B30)</f>
        <v/>
      </c>
      <c r="C34" s="562" t="str">
        <f>IF('1042Bd Stammdaten Mitarb.'!C30="","",'1042Bd Stammdaten Mitarb.'!C30)</f>
        <v/>
      </c>
      <c r="D34" s="563"/>
      <c r="E34" s="480" t="str">
        <f>IF('1042Bd Stammdaten Mitarb.'!D30="","",'1042Bd Stammdaten Mitarb.'!D30)</f>
        <v/>
      </c>
      <c r="F34" s="212" t="str">
        <f>IF(A34="","",'1042Bd Stammdaten Mitarb.'!M30)</f>
        <v/>
      </c>
      <c r="G34" s="214"/>
      <c r="H34" s="170"/>
      <c r="I34" s="170"/>
      <c r="J34" s="87" t="str">
        <f t="shared" si="10"/>
        <v/>
      </c>
      <c r="K34" s="212" t="str">
        <f>IF(A34="","",'1042Bd Stammdaten Mitarb.'!M30)</f>
        <v/>
      </c>
      <c r="L34" s="213"/>
      <c r="M34" s="170"/>
      <c r="N34" s="170"/>
      <c r="O34" s="88" t="str">
        <f t="shared" si="11"/>
        <v/>
      </c>
      <c r="P34" s="258"/>
      <c r="Q34" s="259" t="str">
        <f>IF($C34="","",'1042Ed Abrechnung'!D34)</f>
        <v/>
      </c>
      <c r="R34" s="259" t="str">
        <f>IF(OR($C34="",'1042Bd Stammdaten Mitarb.'!M30=""),"",'1042Bd Stammdaten Mitarb.'!M30)</f>
        <v/>
      </c>
      <c r="S34" s="258" t="str">
        <f t="shared" si="12"/>
        <v/>
      </c>
      <c r="T34" s="258" t="str">
        <f t="shared" si="13"/>
        <v/>
      </c>
      <c r="U34" s="260">
        <f t="shared" si="14"/>
        <v>0</v>
      </c>
      <c r="V34" s="260">
        <f t="shared" si="15"/>
        <v>0</v>
      </c>
      <c r="W34" s="260">
        <f t="shared" si="16"/>
        <v>0</v>
      </c>
      <c r="X34" s="260">
        <f t="shared" si="17"/>
        <v>0</v>
      </c>
      <c r="Y34" s="260">
        <f t="shared" si="18"/>
        <v>0</v>
      </c>
      <c r="Z34" s="260">
        <f t="shared" si="19"/>
        <v>0</v>
      </c>
      <c r="AA34" s="243">
        <f t="shared" si="20"/>
        <v>0</v>
      </c>
    </row>
    <row r="35" spans="1:27" s="244" customFormat="1" ht="16.899999999999999" customHeight="1" x14ac:dyDescent="0.25">
      <c r="A35" s="400" t="str">
        <f>IF('1042Bd Stammdaten Mitarb.'!A31="","",'1042Bd Stammdaten Mitarb.'!A31)</f>
        <v/>
      </c>
      <c r="B35" s="401" t="str">
        <f>IF('1042Bd Stammdaten Mitarb.'!B31="","",'1042Bd Stammdaten Mitarb.'!B31)</f>
        <v/>
      </c>
      <c r="C35" s="562" t="str">
        <f>IF('1042Bd Stammdaten Mitarb.'!C31="","",'1042Bd Stammdaten Mitarb.'!C31)</f>
        <v/>
      </c>
      <c r="D35" s="563"/>
      <c r="E35" s="480" t="str">
        <f>IF('1042Bd Stammdaten Mitarb.'!D31="","",'1042Bd Stammdaten Mitarb.'!D31)</f>
        <v/>
      </c>
      <c r="F35" s="212" t="str">
        <f>IF(A35="","",'1042Bd Stammdaten Mitarb.'!M31)</f>
        <v/>
      </c>
      <c r="G35" s="214"/>
      <c r="H35" s="170"/>
      <c r="I35" s="170"/>
      <c r="J35" s="87" t="str">
        <f t="shared" si="10"/>
        <v/>
      </c>
      <c r="K35" s="212" t="str">
        <f>IF(A35="","",'1042Bd Stammdaten Mitarb.'!M31)</f>
        <v/>
      </c>
      <c r="L35" s="213"/>
      <c r="M35" s="170"/>
      <c r="N35" s="170"/>
      <c r="O35" s="88" t="str">
        <f t="shared" si="11"/>
        <v/>
      </c>
      <c r="P35" s="258"/>
      <c r="Q35" s="259" t="str">
        <f>IF($C35="","",'1042Ed Abrechnung'!D35)</f>
        <v/>
      </c>
      <c r="R35" s="259" t="str">
        <f>IF(OR($C35="",'1042Bd Stammdaten Mitarb.'!M31=""),"",'1042Bd Stammdaten Mitarb.'!M31)</f>
        <v/>
      </c>
      <c r="S35" s="258" t="str">
        <f t="shared" si="12"/>
        <v/>
      </c>
      <c r="T35" s="258" t="str">
        <f t="shared" si="13"/>
        <v/>
      </c>
      <c r="U35" s="260">
        <f t="shared" si="14"/>
        <v>0</v>
      </c>
      <c r="V35" s="260">
        <f t="shared" si="15"/>
        <v>0</v>
      </c>
      <c r="W35" s="260">
        <f t="shared" si="16"/>
        <v>0</v>
      </c>
      <c r="X35" s="260">
        <f t="shared" si="17"/>
        <v>0</v>
      </c>
      <c r="Y35" s="260">
        <f t="shared" si="18"/>
        <v>0</v>
      </c>
      <c r="Z35" s="260">
        <f t="shared" si="19"/>
        <v>0</v>
      </c>
      <c r="AA35" s="243">
        <f t="shared" si="20"/>
        <v>0</v>
      </c>
    </row>
    <row r="36" spans="1:27" s="244" customFormat="1" ht="16.899999999999999" customHeight="1" x14ac:dyDescent="0.25">
      <c r="A36" s="400" t="str">
        <f>IF('1042Bd Stammdaten Mitarb.'!A32="","",'1042Bd Stammdaten Mitarb.'!A32)</f>
        <v/>
      </c>
      <c r="B36" s="401" t="str">
        <f>IF('1042Bd Stammdaten Mitarb.'!B32="","",'1042Bd Stammdaten Mitarb.'!B32)</f>
        <v/>
      </c>
      <c r="C36" s="562" t="str">
        <f>IF('1042Bd Stammdaten Mitarb.'!C32="","",'1042Bd Stammdaten Mitarb.'!C32)</f>
        <v/>
      </c>
      <c r="D36" s="563"/>
      <c r="E36" s="480" t="str">
        <f>IF('1042Bd Stammdaten Mitarb.'!D32="","",'1042Bd Stammdaten Mitarb.'!D32)</f>
        <v/>
      </c>
      <c r="F36" s="212" t="str">
        <f>IF(A36="","",'1042Bd Stammdaten Mitarb.'!M32)</f>
        <v/>
      </c>
      <c r="G36" s="214"/>
      <c r="H36" s="170"/>
      <c r="I36" s="170"/>
      <c r="J36" s="87" t="str">
        <f t="shared" si="10"/>
        <v/>
      </c>
      <c r="K36" s="212" t="str">
        <f>IF(A36="","",'1042Bd Stammdaten Mitarb.'!M32)</f>
        <v/>
      </c>
      <c r="L36" s="213"/>
      <c r="M36" s="170"/>
      <c r="N36" s="170"/>
      <c r="O36" s="88" t="str">
        <f t="shared" si="11"/>
        <v/>
      </c>
      <c r="P36" s="258"/>
      <c r="Q36" s="259" t="str">
        <f>IF($C36="","",'1042Ed Abrechnung'!D36)</f>
        <v/>
      </c>
      <c r="R36" s="259" t="str">
        <f>IF(OR($C36="",'1042Bd Stammdaten Mitarb.'!M32=""),"",'1042Bd Stammdaten Mitarb.'!M32)</f>
        <v/>
      </c>
      <c r="S36" s="258" t="str">
        <f t="shared" si="12"/>
        <v/>
      </c>
      <c r="T36" s="258" t="str">
        <f t="shared" si="13"/>
        <v/>
      </c>
      <c r="U36" s="260">
        <f t="shared" si="14"/>
        <v>0</v>
      </c>
      <c r="V36" s="260">
        <f t="shared" si="15"/>
        <v>0</v>
      </c>
      <c r="W36" s="260">
        <f t="shared" si="16"/>
        <v>0</v>
      </c>
      <c r="X36" s="260">
        <f t="shared" si="17"/>
        <v>0</v>
      </c>
      <c r="Y36" s="260">
        <f t="shared" si="18"/>
        <v>0</v>
      </c>
      <c r="Z36" s="260">
        <f t="shared" si="19"/>
        <v>0</v>
      </c>
      <c r="AA36" s="243">
        <f t="shared" si="20"/>
        <v>0</v>
      </c>
    </row>
    <row r="37" spans="1:27" s="244" customFormat="1" ht="16.899999999999999" customHeight="1" x14ac:dyDescent="0.25">
      <c r="A37" s="400" t="str">
        <f>IF('1042Bd Stammdaten Mitarb.'!A33="","",'1042Bd Stammdaten Mitarb.'!A33)</f>
        <v/>
      </c>
      <c r="B37" s="401" t="str">
        <f>IF('1042Bd Stammdaten Mitarb.'!B33="","",'1042Bd Stammdaten Mitarb.'!B33)</f>
        <v/>
      </c>
      <c r="C37" s="562" t="str">
        <f>IF('1042Bd Stammdaten Mitarb.'!C33="","",'1042Bd Stammdaten Mitarb.'!C33)</f>
        <v/>
      </c>
      <c r="D37" s="563"/>
      <c r="E37" s="480" t="str">
        <f>IF('1042Bd Stammdaten Mitarb.'!D33="","",'1042Bd Stammdaten Mitarb.'!D33)</f>
        <v/>
      </c>
      <c r="F37" s="212" t="str">
        <f>IF(A37="","",'1042Bd Stammdaten Mitarb.'!M33)</f>
        <v/>
      </c>
      <c r="G37" s="214"/>
      <c r="H37" s="170"/>
      <c r="I37" s="170"/>
      <c r="J37" s="87" t="str">
        <f t="shared" si="10"/>
        <v/>
      </c>
      <c r="K37" s="212" t="str">
        <f>IF(A37="","",'1042Bd Stammdaten Mitarb.'!M33)</f>
        <v/>
      </c>
      <c r="L37" s="213"/>
      <c r="M37" s="170"/>
      <c r="N37" s="170"/>
      <c r="O37" s="88" t="str">
        <f t="shared" si="11"/>
        <v/>
      </c>
      <c r="P37" s="258"/>
      <c r="Q37" s="259" t="str">
        <f>IF($C37="","",'1042Ed Abrechnung'!D37)</f>
        <v/>
      </c>
      <c r="R37" s="259" t="str">
        <f>IF(OR($C37="",'1042Bd Stammdaten Mitarb.'!M33=""),"",'1042Bd Stammdaten Mitarb.'!M33)</f>
        <v/>
      </c>
      <c r="S37" s="258" t="str">
        <f t="shared" si="12"/>
        <v/>
      </c>
      <c r="T37" s="258" t="str">
        <f t="shared" si="13"/>
        <v/>
      </c>
      <c r="U37" s="260">
        <f t="shared" si="14"/>
        <v>0</v>
      </c>
      <c r="V37" s="260">
        <f t="shared" si="15"/>
        <v>0</v>
      </c>
      <c r="W37" s="260">
        <f t="shared" si="16"/>
        <v>0</v>
      </c>
      <c r="X37" s="260">
        <f t="shared" si="17"/>
        <v>0</v>
      </c>
      <c r="Y37" s="260">
        <f t="shared" si="18"/>
        <v>0</v>
      </c>
      <c r="Z37" s="260">
        <f t="shared" si="19"/>
        <v>0</v>
      </c>
      <c r="AA37" s="243">
        <f t="shared" si="20"/>
        <v>0</v>
      </c>
    </row>
    <row r="38" spans="1:27" s="244" customFormat="1" ht="16.899999999999999" customHeight="1" x14ac:dyDescent="0.25">
      <c r="A38" s="400" t="str">
        <f>IF('1042Bd Stammdaten Mitarb.'!A34="","",'1042Bd Stammdaten Mitarb.'!A34)</f>
        <v/>
      </c>
      <c r="B38" s="401" t="str">
        <f>IF('1042Bd Stammdaten Mitarb.'!B34="","",'1042Bd Stammdaten Mitarb.'!B34)</f>
        <v/>
      </c>
      <c r="C38" s="562" t="str">
        <f>IF('1042Bd Stammdaten Mitarb.'!C34="","",'1042Bd Stammdaten Mitarb.'!C34)</f>
        <v/>
      </c>
      <c r="D38" s="563"/>
      <c r="E38" s="480" t="str">
        <f>IF('1042Bd Stammdaten Mitarb.'!D34="","",'1042Bd Stammdaten Mitarb.'!D34)</f>
        <v/>
      </c>
      <c r="F38" s="212" t="str">
        <f>IF(A38="","",'1042Bd Stammdaten Mitarb.'!M34)</f>
        <v/>
      </c>
      <c r="G38" s="214"/>
      <c r="H38" s="170"/>
      <c r="I38" s="170"/>
      <c r="J38" s="87" t="str">
        <f t="shared" si="10"/>
        <v/>
      </c>
      <c r="K38" s="212" t="str">
        <f>IF(A38="","",'1042Bd Stammdaten Mitarb.'!M34)</f>
        <v/>
      </c>
      <c r="L38" s="213"/>
      <c r="M38" s="170"/>
      <c r="N38" s="170"/>
      <c r="O38" s="88" t="str">
        <f t="shared" si="11"/>
        <v/>
      </c>
      <c r="P38" s="258"/>
      <c r="Q38" s="259" t="str">
        <f>IF($C38="","",'1042Ed Abrechnung'!D38)</f>
        <v/>
      </c>
      <c r="R38" s="259" t="str">
        <f>IF(OR($C38="",'1042Bd Stammdaten Mitarb.'!M34=""),"",'1042Bd Stammdaten Mitarb.'!M34)</f>
        <v/>
      </c>
      <c r="S38" s="258" t="str">
        <f t="shared" si="12"/>
        <v/>
      </c>
      <c r="T38" s="258" t="str">
        <f t="shared" si="13"/>
        <v/>
      </c>
      <c r="U38" s="260">
        <f t="shared" si="14"/>
        <v>0</v>
      </c>
      <c r="V38" s="260">
        <f t="shared" si="15"/>
        <v>0</v>
      </c>
      <c r="W38" s="260">
        <f t="shared" si="16"/>
        <v>0</v>
      </c>
      <c r="X38" s="260">
        <f t="shared" si="17"/>
        <v>0</v>
      </c>
      <c r="Y38" s="260">
        <f t="shared" si="18"/>
        <v>0</v>
      </c>
      <c r="Z38" s="260">
        <f t="shared" si="19"/>
        <v>0</v>
      </c>
      <c r="AA38" s="243">
        <f t="shared" si="20"/>
        <v>0</v>
      </c>
    </row>
    <row r="39" spans="1:27" s="244" customFormat="1" ht="16.899999999999999" customHeight="1" x14ac:dyDescent="0.25">
      <c r="A39" s="400" t="str">
        <f>IF('1042Bd Stammdaten Mitarb.'!A35="","",'1042Bd Stammdaten Mitarb.'!A35)</f>
        <v/>
      </c>
      <c r="B39" s="401" t="str">
        <f>IF('1042Bd Stammdaten Mitarb.'!B35="","",'1042Bd Stammdaten Mitarb.'!B35)</f>
        <v/>
      </c>
      <c r="C39" s="562" t="str">
        <f>IF('1042Bd Stammdaten Mitarb.'!C35="","",'1042Bd Stammdaten Mitarb.'!C35)</f>
        <v/>
      </c>
      <c r="D39" s="563"/>
      <c r="E39" s="480" t="str">
        <f>IF('1042Bd Stammdaten Mitarb.'!D35="","",'1042Bd Stammdaten Mitarb.'!D35)</f>
        <v/>
      </c>
      <c r="F39" s="212" t="str">
        <f>IF(A39="","",'1042Bd Stammdaten Mitarb.'!M35)</f>
        <v/>
      </c>
      <c r="G39" s="214"/>
      <c r="H39" s="170"/>
      <c r="I39" s="170"/>
      <c r="J39" s="87" t="str">
        <f t="shared" si="10"/>
        <v/>
      </c>
      <c r="K39" s="212" t="str">
        <f>IF(A39="","",'1042Bd Stammdaten Mitarb.'!M35)</f>
        <v/>
      </c>
      <c r="L39" s="213"/>
      <c r="M39" s="170"/>
      <c r="N39" s="170"/>
      <c r="O39" s="88" t="str">
        <f t="shared" si="11"/>
        <v/>
      </c>
      <c r="P39" s="258"/>
      <c r="Q39" s="259" t="str">
        <f>IF($C39="","",'1042Ed Abrechnung'!D39)</f>
        <v/>
      </c>
      <c r="R39" s="259" t="str">
        <f>IF(OR($C39="",'1042Bd Stammdaten Mitarb.'!M35=""),"",'1042Bd Stammdaten Mitarb.'!M35)</f>
        <v/>
      </c>
      <c r="S39" s="258" t="str">
        <f t="shared" si="12"/>
        <v/>
      </c>
      <c r="T39" s="258" t="str">
        <f t="shared" si="13"/>
        <v/>
      </c>
      <c r="U39" s="260">
        <f t="shared" si="14"/>
        <v>0</v>
      </c>
      <c r="V39" s="260">
        <f t="shared" si="15"/>
        <v>0</v>
      </c>
      <c r="W39" s="260">
        <f t="shared" si="16"/>
        <v>0</v>
      </c>
      <c r="X39" s="260">
        <f t="shared" si="17"/>
        <v>0</v>
      </c>
      <c r="Y39" s="260">
        <f t="shared" si="18"/>
        <v>0</v>
      </c>
      <c r="Z39" s="260">
        <f t="shared" si="19"/>
        <v>0</v>
      </c>
      <c r="AA39" s="243">
        <f t="shared" si="20"/>
        <v>0</v>
      </c>
    </row>
    <row r="40" spans="1:27" s="244" customFormat="1" ht="16.899999999999999" customHeight="1" x14ac:dyDescent="0.25">
      <c r="A40" s="400" t="str">
        <f>IF('1042Bd Stammdaten Mitarb.'!A36="","",'1042Bd Stammdaten Mitarb.'!A36)</f>
        <v/>
      </c>
      <c r="B40" s="401" t="str">
        <f>IF('1042Bd Stammdaten Mitarb.'!B36="","",'1042Bd Stammdaten Mitarb.'!B36)</f>
        <v/>
      </c>
      <c r="C40" s="562" t="str">
        <f>IF('1042Bd Stammdaten Mitarb.'!C36="","",'1042Bd Stammdaten Mitarb.'!C36)</f>
        <v/>
      </c>
      <c r="D40" s="563"/>
      <c r="E40" s="480" t="str">
        <f>IF('1042Bd Stammdaten Mitarb.'!D36="","",'1042Bd Stammdaten Mitarb.'!D36)</f>
        <v/>
      </c>
      <c r="F40" s="212" t="str">
        <f>IF(A40="","",'1042Bd Stammdaten Mitarb.'!M36)</f>
        <v/>
      </c>
      <c r="G40" s="214"/>
      <c r="H40" s="170"/>
      <c r="I40" s="170"/>
      <c r="J40" s="87" t="str">
        <f t="shared" si="10"/>
        <v/>
      </c>
      <c r="K40" s="212" t="str">
        <f>IF(A40="","",'1042Bd Stammdaten Mitarb.'!M36)</f>
        <v/>
      </c>
      <c r="L40" s="213"/>
      <c r="M40" s="170"/>
      <c r="N40" s="170"/>
      <c r="O40" s="88" t="str">
        <f t="shared" si="11"/>
        <v/>
      </c>
      <c r="P40" s="258"/>
      <c r="Q40" s="259" t="str">
        <f>IF($C40="","",'1042Ed Abrechnung'!D40)</f>
        <v/>
      </c>
      <c r="R40" s="259" t="str">
        <f>IF(OR($C40="",'1042Bd Stammdaten Mitarb.'!M36=""),"",'1042Bd Stammdaten Mitarb.'!M36)</f>
        <v/>
      </c>
      <c r="S40" s="258" t="str">
        <f t="shared" si="12"/>
        <v/>
      </c>
      <c r="T40" s="258" t="str">
        <f t="shared" si="13"/>
        <v/>
      </c>
      <c r="U40" s="260">
        <f t="shared" si="14"/>
        <v>0</v>
      </c>
      <c r="V40" s="260">
        <f t="shared" si="15"/>
        <v>0</v>
      </c>
      <c r="W40" s="260">
        <f t="shared" si="16"/>
        <v>0</v>
      </c>
      <c r="X40" s="260">
        <f t="shared" si="17"/>
        <v>0</v>
      </c>
      <c r="Y40" s="260">
        <f t="shared" si="18"/>
        <v>0</v>
      </c>
      <c r="Z40" s="260">
        <f t="shared" si="19"/>
        <v>0</v>
      </c>
      <c r="AA40" s="243">
        <f t="shared" si="20"/>
        <v>0</v>
      </c>
    </row>
    <row r="41" spans="1:27" s="244" customFormat="1" ht="16.899999999999999" customHeight="1" x14ac:dyDescent="0.25">
      <c r="A41" s="400" t="str">
        <f>IF('1042Bd Stammdaten Mitarb.'!A37="","",'1042Bd Stammdaten Mitarb.'!A37)</f>
        <v/>
      </c>
      <c r="B41" s="401" t="str">
        <f>IF('1042Bd Stammdaten Mitarb.'!B37="","",'1042Bd Stammdaten Mitarb.'!B37)</f>
        <v/>
      </c>
      <c r="C41" s="562" t="str">
        <f>IF('1042Bd Stammdaten Mitarb.'!C37="","",'1042Bd Stammdaten Mitarb.'!C37)</f>
        <v/>
      </c>
      <c r="D41" s="563"/>
      <c r="E41" s="480" t="str">
        <f>IF('1042Bd Stammdaten Mitarb.'!D37="","",'1042Bd Stammdaten Mitarb.'!D37)</f>
        <v/>
      </c>
      <c r="F41" s="212" t="str">
        <f>IF(A41="","",'1042Bd Stammdaten Mitarb.'!M37)</f>
        <v/>
      </c>
      <c r="G41" s="214"/>
      <c r="H41" s="170"/>
      <c r="I41" s="170"/>
      <c r="J41" s="87" t="str">
        <f t="shared" si="10"/>
        <v/>
      </c>
      <c r="K41" s="212" t="str">
        <f>IF(A41="","",'1042Bd Stammdaten Mitarb.'!M37)</f>
        <v/>
      </c>
      <c r="L41" s="213"/>
      <c r="M41" s="170"/>
      <c r="N41" s="170"/>
      <c r="O41" s="88" t="str">
        <f t="shared" si="11"/>
        <v/>
      </c>
      <c r="P41" s="258"/>
      <c r="Q41" s="259" t="str">
        <f>IF($C41="","",'1042Ed Abrechnung'!D41)</f>
        <v/>
      </c>
      <c r="R41" s="259" t="str">
        <f>IF(OR($C41="",'1042Bd Stammdaten Mitarb.'!M37=""),"",'1042Bd Stammdaten Mitarb.'!M37)</f>
        <v/>
      </c>
      <c r="S41" s="258" t="str">
        <f t="shared" si="12"/>
        <v/>
      </c>
      <c r="T41" s="258" t="str">
        <f t="shared" si="13"/>
        <v/>
      </c>
      <c r="U41" s="260">
        <f t="shared" si="14"/>
        <v>0</v>
      </c>
      <c r="V41" s="260">
        <f t="shared" si="15"/>
        <v>0</v>
      </c>
      <c r="W41" s="260">
        <f t="shared" si="16"/>
        <v>0</v>
      </c>
      <c r="X41" s="260">
        <f t="shared" si="17"/>
        <v>0</v>
      </c>
      <c r="Y41" s="260">
        <f t="shared" si="18"/>
        <v>0</v>
      </c>
      <c r="Z41" s="260">
        <f t="shared" si="19"/>
        <v>0</v>
      </c>
      <c r="AA41" s="243">
        <f t="shared" si="20"/>
        <v>0</v>
      </c>
    </row>
    <row r="42" spans="1:27" s="244" customFormat="1" ht="16.899999999999999" customHeight="1" x14ac:dyDescent="0.25">
      <c r="A42" s="400" t="str">
        <f>IF('1042Bd Stammdaten Mitarb.'!A38="","",'1042Bd Stammdaten Mitarb.'!A38)</f>
        <v/>
      </c>
      <c r="B42" s="401" t="str">
        <f>IF('1042Bd Stammdaten Mitarb.'!B38="","",'1042Bd Stammdaten Mitarb.'!B38)</f>
        <v/>
      </c>
      <c r="C42" s="562" t="str">
        <f>IF('1042Bd Stammdaten Mitarb.'!C38="","",'1042Bd Stammdaten Mitarb.'!C38)</f>
        <v/>
      </c>
      <c r="D42" s="563"/>
      <c r="E42" s="480" t="str">
        <f>IF('1042Bd Stammdaten Mitarb.'!D38="","",'1042Bd Stammdaten Mitarb.'!D38)</f>
        <v/>
      </c>
      <c r="F42" s="212" t="str">
        <f>IF(A42="","",'1042Bd Stammdaten Mitarb.'!M38)</f>
        <v/>
      </c>
      <c r="G42" s="214"/>
      <c r="H42" s="170"/>
      <c r="I42" s="170"/>
      <c r="J42" s="87" t="str">
        <f t="shared" si="10"/>
        <v/>
      </c>
      <c r="K42" s="212" t="str">
        <f>IF(A42="","",'1042Bd Stammdaten Mitarb.'!M38)</f>
        <v/>
      </c>
      <c r="L42" s="213"/>
      <c r="M42" s="170"/>
      <c r="N42" s="170"/>
      <c r="O42" s="88" t="str">
        <f t="shared" si="11"/>
        <v/>
      </c>
      <c r="P42" s="258"/>
      <c r="Q42" s="259" t="str">
        <f>IF($C42="","",'1042Ed Abrechnung'!D42)</f>
        <v/>
      </c>
      <c r="R42" s="259" t="str">
        <f>IF(OR($C42="",'1042Bd Stammdaten Mitarb.'!M38=""),"",'1042Bd Stammdaten Mitarb.'!M38)</f>
        <v/>
      </c>
      <c r="S42" s="258" t="str">
        <f t="shared" si="12"/>
        <v/>
      </c>
      <c r="T42" s="258" t="str">
        <f t="shared" si="13"/>
        <v/>
      </c>
      <c r="U42" s="260">
        <f t="shared" si="14"/>
        <v>0</v>
      </c>
      <c r="V42" s="260">
        <f t="shared" si="15"/>
        <v>0</v>
      </c>
      <c r="W42" s="260">
        <f t="shared" si="16"/>
        <v>0</v>
      </c>
      <c r="X42" s="260">
        <f t="shared" si="17"/>
        <v>0</v>
      </c>
      <c r="Y42" s="260">
        <f t="shared" si="18"/>
        <v>0</v>
      </c>
      <c r="Z42" s="260">
        <f t="shared" si="19"/>
        <v>0</v>
      </c>
      <c r="AA42" s="243">
        <f t="shared" si="20"/>
        <v>0</v>
      </c>
    </row>
    <row r="43" spans="1:27" s="244" customFormat="1" ht="16.899999999999999" customHeight="1" x14ac:dyDescent="0.25">
      <c r="A43" s="400" t="str">
        <f>IF('1042Bd Stammdaten Mitarb.'!A39="","",'1042Bd Stammdaten Mitarb.'!A39)</f>
        <v/>
      </c>
      <c r="B43" s="401" t="str">
        <f>IF('1042Bd Stammdaten Mitarb.'!B39="","",'1042Bd Stammdaten Mitarb.'!B39)</f>
        <v/>
      </c>
      <c r="C43" s="562" t="str">
        <f>IF('1042Bd Stammdaten Mitarb.'!C39="","",'1042Bd Stammdaten Mitarb.'!C39)</f>
        <v/>
      </c>
      <c r="D43" s="563"/>
      <c r="E43" s="480" t="str">
        <f>IF('1042Bd Stammdaten Mitarb.'!D39="","",'1042Bd Stammdaten Mitarb.'!D39)</f>
        <v/>
      </c>
      <c r="F43" s="212" t="str">
        <f>IF(A43="","",'1042Bd Stammdaten Mitarb.'!M39)</f>
        <v/>
      </c>
      <c r="G43" s="214"/>
      <c r="H43" s="170"/>
      <c r="I43" s="170"/>
      <c r="J43" s="87" t="str">
        <f t="shared" si="10"/>
        <v/>
      </c>
      <c r="K43" s="212" t="str">
        <f>IF(A43="","",'1042Bd Stammdaten Mitarb.'!M39)</f>
        <v/>
      </c>
      <c r="L43" s="213"/>
      <c r="M43" s="170"/>
      <c r="N43" s="170"/>
      <c r="O43" s="88" t="str">
        <f t="shared" si="11"/>
        <v/>
      </c>
      <c r="P43" s="258"/>
      <c r="Q43" s="259" t="str">
        <f>IF($C43="","",'1042Ed Abrechnung'!D43)</f>
        <v/>
      </c>
      <c r="R43" s="259" t="str">
        <f>IF(OR($C43="",'1042Bd Stammdaten Mitarb.'!M39=""),"",'1042Bd Stammdaten Mitarb.'!M39)</f>
        <v/>
      </c>
      <c r="S43" s="258" t="str">
        <f t="shared" si="12"/>
        <v/>
      </c>
      <c r="T43" s="258" t="str">
        <f t="shared" si="13"/>
        <v/>
      </c>
      <c r="U43" s="260">
        <f t="shared" si="14"/>
        <v>0</v>
      </c>
      <c r="V43" s="260">
        <f t="shared" si="15"/>
        <v>0</v>
      </c>
      <c r="W43" s="260">
        <f t="shared" si="16"/>
        <v>0</v>
      </c>
      <c r="X43" s="260">
        <f t="shared" si="17"/>
        <v>0</v>
      </c>
      <c r="Y43" s="260">
        <f t="shared" si="18"/>
        <v>0</v>
      </c>
      <c r="Z43" s="260">
        <f t="shared" si="19"/>
        <v>0</v>
      </c>
      <c r="AA43" s="243">
        <f t="shared" si="20"/>
        <v>0</v>
      </c>
    </row>
    <row r="44" spans="1:27" s="244" customFormat="1" ht="16.899999999999999" customHeight="1" x14ac:dyDescent="0.25">
      <c r="A44" s="400" t="str">
        <f>IF('1042Bd Stammdaten Mitarb.'!A40="","",'1042Bd Stammdaten Mitarb.'!A40)</f>
        <v/>
      </c>
      <c r="B44" s="401" t="str">
        <f>IF('1042Bd Stammdaten Mitarb.'!B40="","",'1042Bd Stammdaten Mitarb.'!B40)</f>
        <v/>
      </c>
      <c r="C44" s="562" t="str">
        <f>IF('1042Bd Stammdaten Mitarb.'!C40="","",'1042Bd Stammdaten Mitarb.'!C40)</f>
        <v/>
      </c>
      <c r="D44" s="563"/>
      <c r="E44" s="480" t="str">
        <f>IF('1042Bd Stammdaten Mitarb.'!D40="","",'1042Bd Stammdaten Mitarb.'!D40)</f>
        <v/>
      </c>
      <c r="F44" s="212" t="str">
        <f>IF(A44="","",'1042Bd Stammdaten Mitarb.'!M40)</f>
        <v/>
      </c>
      <c r="G44" s="214"/>
      <c r="H44" s="170"/>
      <c r="I44" s="170"/>
      <c r="J44" s="87" t="str">
        <f t="shared" si="10"/>
        <v/>
      </c>
      <c r="K44" s="212" t="str">
        <f>IF(A44="","",'1042Bd Stammdaten Mitarb.'!M40)</f>
        <v/>
      </c>
      <c r="L44" s="213"/>
      <c r="M44" s="170"/>
      <c r="N44" s="170"/>
      <c r="O44" s="88" t="str">
        <f t="shared" si="11"/>
        <v/>
      </c>
      <c r="P44" s="258"/>
      <c r="Q44" s="259" t="str">
        <f>IF($C44="","",'1042Ed Abrechnung'!D44)</f>
        <v/>
      </c>
      <c r="R44" s="259" t="str">
        <f>IF(OR($C44="",'1042Bd Stammdaten Mitarb.'!M40=""),"",'1042Bd Stammdaten Mitarb.'!M40)</f>
        <v/>
      </c>
      <c r="S44" s="258" t="str">
        <f t="shared" si="12"/>
        <v/>
      </c>
      <c r="T44" s="258" t="str">
        <f t="shared" si="13"/>
        <v/>
      </c>
      <c r="U44" s="260">
        <f t="shared" si="14"/>
        <v>0</v>
      </c>
      <c r="V44" s="260">
        <f t="shared" si="15"/>
        <v>0</v>
      </c>
      <c r="W44" s="260">
        <f t="shared" si="16"/>
        <v>0</v>
      </c>
      <c r="X44" s="260">
        <f t="shared" si="17"/>
        <v>0</v>
      </c>
      <c r="Y44" s="260">
        <f t="shared" si="18"/>
        <v>0</v>
      </c>
      <c r="Z44" s="260">
        <f t="shared" si="19"/>
        <v>0</v>
      </c>
      <c r="AA44" s="243">
        <f t="shared" si="20"/>
        <v>0</v>
      </c>
    </row>
    <row r="45" spans="1:27" s="244" customFormat="1" ht="16.899999999999999" customHeight="1" x14ac:dyDescent="0.25">
      <c r="A45" s="400" t="str">
        <f>IF('1042Bd Stammdaten Mitarb.'!A41="","",'1042Bd Stammdaten Mitarb.'!A41)</f>
        <v/>
      </c>
      <c r="B45" s="401" t="str">
        <f>IF('1042Bd Stammdaten Mitarb.'!B41="","",'1042Bd Stammdaten Mitarb.'!B41)</f>
        <v/>
      </c>
      <c r="C45" s="562" t="str">
        <f>IF('1042Bd Stammdaten Mitarb.'!C41="","",'1042Bd Stammdaten Mitarb.'!C41)</f>
        <v/>
      </c>
      <c r="D45" s="563"/>
      <c r="E45" s="480" t="str">
        <f>IF('1042Bd Stammdaten Mitarb.'!D41="","",'1042Bd Stammdaten Mitarb.'!D41)</f>
        <v/>
      </c>
      <c r="F45" s="212" t="str">
        <f>IF(A45="","",'1042Bd Stammdaten Mitarb.'!M41)</f>
        <v/>
      </c>
      <c r="G45" s="214"/>
      <c r="H45" s="170"/>
      <c r="I45" s="170"/>
      <c r="J45" s="87" t="str">
        <f t="shared" si="10"/>
        <v/>
      </c>
      <c r="K45" s="212" t="str">
        <f>IF(A45="","",'1042Bd Stammdaten Mitarb.'!M41)</f>
        <v/>
      </c>
      <c r="L45" s="213"/>
      <c r="M45" s="170"/>
      <c r="N45" s="170"/>
      <c r="O45" s="88" t="str">
        <f t="shared" si="11"/>
        <v/>
      </c>
      <c r="P45" s="258"/>
      <c r="Q45" s="259" t="str">
        <f>IF($C45="","",'1042Ed Abrechnung'!D45)</f>
        <v/>
      </c>
      <c r="R45" s="259" t="str">
        <f>IF(OR($C45="",'1042Bd Stammdaten Mitarb.'!M41=""),"",'1042Bd Stammdaten Mitarb.'!M41)</f>
        <v/>
      </c>
      <c r="S45" s="258" t="str">
        <f t="shared" si="12"/>
        <v/>
      </c>
      <c r="T45" s="258" t="str">
        <f t="shared" si="13"/>
        <v/>
      </c>
      <c r="U45" s="260">
        <f t="shared" si="14"/>
        <v>0</v>
      </c>
      <c r="V45" s="260">
        <f t="shared" si="15"/>
        <v>0</v>
      </c>
      <c r="W45" s="260">
        <f t="shared" si="16"/>
        <v>0</v>
      </c>
      <c r="X45" s="260">
        <f t="shared" si="17"/>
        <v>0</v>
      </c>
      <c r="Y45" s="260">
        <f t="shared" si="18"/>
        <v>0</v>
      </c>
      <c r="Z45" s="260">
        <f t="shared" si="19"/>
        <v>0</v>
      </c>
      <c r="AA45" s="243">
        <f t="shared" si="20"/>
        <v>0</v>
      </c>
    </row>
    <row r="46" spans="1:27" s="244" customFormat="1" ht="16.899999999999999" customHeight="1" x14ac:dyDescent="0.25">
      <c r="A46" s="400" t="str">
        <f>IF('1042Bd Stammdaten Mitarb.'!A42="","",'1042Bd Stammdaten Mitarb.'!A42)</f>
        <v/>
      </c>
      <c r="B46" s="401" t="str">
        <f>IF('1042Bd Stammdaten Mitarb.'!B42="","",'1042Bd Stammdaten Mitarb.'!B42)</f>
        <v/>
      </c>
      <c r="C46" s="562" t="str">
        <f>IF('1042Bd Stammdaten Mitarb.'!C42="","",'1042Bd Stammdaten Mitarb.'!C42)</f>
        <v/>
      </c>
      <c r="D46" s="563"/>
      <c r="E46" s="480" t="str">
        <f>IF('1042Bd Stammdaten Mitarb.'!D42="","",'1042Bd Stammdaten Mitarb.'!D42)</f>
        <v/>
      </c>
      <c r="F46" s="212" t="str">
        <f>IF(A46="","",'1042Bd Stammdaten Mitarb.'!M42)</f>
        <v/>
      </c>
      <c r="G46" s="214"/>
      <c r="H46" s="170"/>
      <c r="I46" s="170"/>
      <c r="J46" s="87" t="str">
        <f t="shared" si="10"/>
        <v/>
      </c>
      <c r="K46" s="212" t="str">
        <f>IF(A46="","",'1042Bd Stammdaten Mitarb.'!M42)</f>
        <v/>
      </c>
      <c r="L46" s="213"/>
      <c r="M46" s="170"/>
      <c r="N46" s="170"/>
      <c r="O46" s="88" t="str">
        <f t="shared" si="11"/>
        <v/>
      </c>
      <c r="P46" s="258"/>
      <c r="Q46" s="259" t="str">
        <f>IF($C46="","",'1042Ed Abrechnung'!D46)</f>
        <v/>
      </c>
      <c r="R46" s="259" t="str">
        <f>IF(OR($C46="",'1042Bd Stammdaten Mitarb.'!M42=""),"",'1042Bd Stammdaten Mitarb.'!M42)</f>
        <v/>
      </c>
      <c r="S46" s="258" t="str">
        <f t="shared" si="12"/>
        <v/>
      </c>
      <c r="T46" s="258" t="str">
        <f t="shared" si="13"/>
        <v/>
      </c>
      <c r="U46" s="260">
        <f t="shared" si="14"/>
        <v>0</v>
      </c>
      <c r="V46" s="260">
        <f t="shared" si="15"/>
        <v>0</v>
      </c>
      <c r="W46" s="260">
        <f t="shared" si="16"/>
        <v>0</v>
      </c>
      <c r="X46" s="260">
        <f t="shared" si="17"/>
        <v>0</v>
      </c>
      <c r="Y46" s="260">
        <f t="shared" si="18"/>
        <v>0</v>
      </c>
      <c r="Z46" s="260">
        <f t="shared" si="19"/>
        <v>0</v>
      </c>
      <c r="AA46" s="243">
        <f t="shared" si="20"/>
        <v>0</v>
      </c>
    </row>
    <row r="47" spans="1:27" s="244" customFormat="1" ht="16.899999999999999" customHeight="1" x14ac:dyDescent="0.25">
      <c r="A47" s="400" t="str">
        <f>IF('1042Bd Stammdaten Mitarb.'!A43="","",'1042Bd Stammdaten Mitarb.'!A43)</f>
        <v/>
      </c>
      <c r="B47" s="401" t="str">
        <f>IF('1042Bd Stammdaten Mitarb.'!B43="","",'1042Bd Stammdaten Mitarb.'!B43)</f>
        <v/>
      </c>
      <c r="C47" s="562" t="str">
        <f>IF('1042Bd Stammdaten Mitarb.'!C43="","",'1042Bd Stammdaten Mitarb.'!C43)</f>
        <v/>
      </c>
      <c r="D47" s="563"/>
      <c r="E47" s="480" t="str">
        <f>IF('1042Bd Stammdaten Mitarb.'!D43="","",'1042Bd Stammdaten Mitarb.'!D43)</f>
        <v/>
      </c>
      <c r="F47" s="212" t="str">
        <f>IF(A47="","",'1042Bd Stammdaten Mitarb.'!M43)</f>
        <v/>
      </c>
      <c r="G47" s="214"/>
      <c r="H47" s="170"/>
      <c r="I47" s="170"/>
      <c r="J47" s="87" t="str">
        <f t="shared" si="10"/>
        <v/>
      </c>
      <c r="K47" s="212" t="str">
        <f>IF(A47="","",'1042Bd Stammdaten Mitarb.'!M43)</f>
        <v/>
      </c>
      <c r="L47" s="213"/>
      <c r="M47" s="170"/>
      <c r="N47" s="170"/>
      <c r="O47" s="88" t="str">
        <f t="shared" si="11"/>
        <v/>
      </c>
      <c r="P47" s="258"/>
      <c r="Q47" s="259" t="str">
        <f>IF($C47="","",'1042Ed Abrechnung'!D47)</f>
        <v/>
      </c>
      <c r="R47" s="259" t="str">
        <f>IF(OR($C47="",'1042Bd Stammdaten Mitarb.'!M43=""),"",'1042Bd Stammdaten Mitarb.'!M43)</f>
        <v/>
      </c>
      <c r="S47" s="258" t="str">
        <f t="shared" si="12"/>
        <v/>
      </c>
      <c r="T47" s="258" t="str">
        <f t="shared" si="13"/>
        <v/>
      </c>
      <c r="U47" s="260">
        <f t="shared" si="14"/>
        <v>0</v>
      </c>
      <c r="V47" s="260">
        <f t="shared" si="15"/>
        <v>0</v>
      </c>
      <c r="W47" s="260">
        <f t="shared" si="16"/>
        <v>0</v>
      </c>
      <c r="X47" s="260">
        <f t="shared" si="17"/>
        <v>0</v>
      </c>
      <c r="Y47" s="260">
        <f t="shared" si="18"/>
        <v>0</v>
      </c>
      <c r="Z47" s="260">
        <f t="shared" si="19"/>
        <v>0</v>
      </c>
      <c r="AA47" s="243">
        <f t="shared" si="20"/>
        <v>0</v>
      </c>
    </row>
    <row r="48" spans="1:27" s="244" customFormat="1" ht="16.899999999999999" customHeight="1" x14ac:dyDescent="0.25">
      <c r="A48" s="400" t="str">
        <f>IF('1042Bd Stammdaten Mitarb.'!A44="","",'1042Bd Stammdaten Mitarb.'!A44)</f>
        <v/>
      </c>
      <c r="B48" s="401" t="str">
        <f>IF('1042Bd Stammdaten Mitarb.'!B44="","",'1042Bd Stammdaten Mitarb.'!B44)</f>
        <v/>
      </c>
      <c r="C48" s="562" t="str">
        <f>IF('1042Bd Stammdaten Mitarb.'!C44="","",'1042Bd Stammdaten Mitarb.'!C44)</f>
        <v/>
      </c>
      <c r="D48" s="563"/>
      <c r="E48" s="480" t="str">
        <f>IF('1042Bd Stammdaten Mitarb.'!D44="","",'1042Bd Stammdaten Mitarb.'!D44)</f>
        <v/>
      </c>
      <c r="F48" s="212" t="str">
        <f>IF(A48="","",'1042Bd Stammdaten Mitarb.'!M44)</f>
        <v/>
      </c>
      <c r="G48" s="214"/>
      <c r="H48" s="170"/>
      <c r="I48" s="170"/>
      <c r="J48" s="87" t="str">
        <f t="shared" si="10"/>
        <v/>
      </c>
      <c r="K48" s="212" t="str">
        <f>IF(A48="","",'1042Bd Stammdaten Mitarb.'!M44)</f>
        <v/>
      </c>
      <c r="L48" s="213"/>
      <c r="M48" s="170"/>
      <c r="N48" s="170"/>
      <c r="O48" s="88" t="str">
        <f t="shared" si="11"/>
        <v/>
      </c>
      <c r="P48" s="258"/>
      <c r="Q48" s="259" t="str">
        <f>IF($C48="","",'1042Ed Abrechnung'!D48)</f>
        <v/>
      </c>
      <c r="R48" s="259" t="str">
        <f>IF(OR($C48="",'1042Bd Stammdaten Mitarb.'!M44=""),"",'1042Bd Stammdaten Mitarb.'!M44)</f>
        <v/>
      </c>
      <c r="S48" s="258" t="str">
        <f t="shared" si="12"/>
        <v/>
      </c>
      <c r="T48" s="258" t="str">
        <f t="shared" si="13"/>
        <v/>
      </c>
      <c r="U48" s="260">
        <f t="shared" si="14"/>
        <v>0</v>
      </c>
      <c r="V48" s="260">
        <f t="shared" si="15"/>
        <v>0</v>
      </c>
      <c r="W48" s="260">
        <f t="shared" si="16"/>
        <v>0</v>
      </c>
      <c r="X48" s="260">
        <f t="shared" si="17"/>
        <v>0</v>
      </c>
      <c r="Y48" s="260">
        <f t="shared" si="18"/>
        <v>0</v>
      </c>
      <c r="Z48" s="260">
        <f t="shared" si="19"/>
        <v>0</v>
      </c>
      <c r="AA48" s="243">
        <f t="shared" si="20"/>
        <v>0</v>
      </c>
    </row>
    <row r="49" spans="1:27" s="244" customFormat="1" ht="16.899999999999999" customHeight="1" x14ac:dyDescent="0.25">
      <c r="A49" s="400" t="str">
        <f>IF('1042Bd Stammdaten Mitarb.'!A45="","",'1042Bd Stammdaten Mitarb.'!A45)</f>
        <v/>
      </c>
      <c r="B49" s="401" t="str">
        <f>IF('1042Bd Stammdaten Mitarb.'!B45="","",'1042Bd Stammdaten Mitarb.'!B45)</f>
        <v/>
      </c>
      <c r="C49" s="562" t="str">
        <f>IF('1042Bd Stammdaten Mitarb.'!C45="","",'1042Bd Stammdaten Mitarb.'!C45)</f>
        <v/>
      </c>
      <c r="D49" s="563"/>
      <c r="E49" s="480" t="str">
        <f>IF('1042Bd Stammdaten Mitarb.'!D45="","",'1042Bd Stammdaten Mitarb.'!D45)</f>
        <v/>
      </c>
      <c r="F49" s="212" t="str">
        <f>IF(A49="","",'1042Bd Stammdaten Mitarb.'!M45)</f>
        <v/>
      </c>
      <c r="G49" s="214"/>
      <c r="H49" s="170"/>
      <c r="I49" s="170"/>
      <c r="J49" s="87" t="str">
        <f t="shared" si="10"/>
        <v/>
      </c>
      <c r="K49" s="212" t="str">
        <f>IF(A49="","",'1042Bd Stammdaten Mitarb.'!M45)</f>
        <v/>
      </c>
      <c r="L49" s="213"/>
      <c r="M49" s="170"/>
      <c r="N49" s="170"/>
      <c r="O49" s="88" t="str">
        <f t="shared" si="11"/>
        <v/>
      </c>
      <c r="P49" s="258"/>
      <c r="Q49" s="259" t="str">
        <f>IF($C49="","",'1042Ed Abrechnung'!D49)</f>
        <v/>
      </c>
      <c r="R49" s="259" t="str">
        <f>IF(OR($C49="",'1042Bd Stammdaten Mitarb.'!M45=""),"",'1042Bd Stammdaten Mitarb.'!M45)</f>
        <v/>
      </c>
      <c r="S49" s="258" t="str">
        <f t="shared" si="12"/>
        <v/>
      </c>
      <c r="T49" s="258" t="str">
        <f t="shared" si="13"/>
        <v/>
      </c>
      <c r="U49" s="260">
        <f t="shared" si="14"/>
        <v>0</v>
      </c>
      <c r="V49" s="260">
        <f t="shared" si="15"/>
        <v>0</v>
      </c>
      <c r="W49" s="260">
        <f t="shared" si="16"/>
        <v>0</v>
      </c>
      <c r="X49" s="260">
        <f t="shared" si="17"/>
        <v>0</v>
      </c>
      <c r="Y49" s="260">
        <f t="shared" si="18"/>
        <v>0</v>
      </c>
      <c r="Z49" s="260">
        <f t="shared" si="19"/>
        <v>0</v>
      </c>
      <c r="AA49" s="243">
        <f t="shared" si="20"/>
        <v>0</v>
      </c>
    </row>
    <row r="50" spans="1:27" s="244" customFormat="1" ht="16.899999999999999" customHeight="1" x14ac:dyDescent="0.25">
      <c r="A50" s="400" t="str">
        <f>IF('1042Bd Stammdaten Mitarb.'!A46="","",'1042Bd Stammdaten Mitarb.'!A46)</f>
        <v/>
      </c>
      <c r="B50" s="401" t="str">
        <f>IF('1042Bd Stammdaten Mitarb.'!B46="","",'1042Bd Stammdaten Mitarb.'!B46)</f>
        <v/>
      </c>
      <c r="C50" s="562" t="str">
        <f>IF('1042Bd Stammdaten Mitarb.'!C46="","",'1042Bd Stammdaten Mitarb.'!C46)</f>
        <v/>
      </c>
      <c r="D50" s="563"/>
      <c r="E50" s="480" t="str">
        <f>IF('1042Bd Stammdaten Mitarb.'!D46="","",'1042Bd Stammdaten Mitarb.'!D46)</f>
        <v/>
      </c>
      <c r="F50" s="212" t="str">
        <f>IF(A50="","",'1042Bd Stammdaten Mitarb.'!M46)</f>
        <v/>
      </c>
      <c r="G50" s="214"/>
      <c r="H50" s="170"/>
      <c r="I50" s="170"/>
      <c r="J50" s="87" t="str">
        <f t="shared" si="10"/>
        <v/>
      </c>
      <c r="K50" s="212" t="str">
        <f>IF(A50="","",'1042Bd Stammdaten Mitarb.'!M46)</f>
        <v/>
      </c>
      <c r="L50" s="213"/>
      <c r="M50" s="170"/>
      <c r="N50" s="170"/>
      <c r="O50" s="88" t="str">
        <f t="shared" si="11"/>
        <v/>
      </c>
      <c r="P50" s="258"/>
      <c r="Q50" s="259" t="str">
        <f>IF($C50="","",'1042Ed Abrechnung'!D50)</f>
        <v/>
      </c>
      <c r="R50" s="259" t="str">
        <f>IF(OR($C50="",'1042Bd Stammdaten Mitarb.'!M46=""),"",'1042Bd Stammdaten Mitarb.'!M46)</f>
        <v/>
      </c>
      <c r="S50" s="258" t="str">
        <f t="shared" si="12"/>
        <v/>
      </c>
      <c r="T50" s="258" t="str">
        <f t="shared" si="13"/>
        <v/>
      </c>
      <c r="U50" s="260">
        <f t="shared" si="14"/>
        <v>0</v>
      </c>
      <c r="V50" s="260">
        <f t="shared" si="15"/>
        <v>0</v>
      </c>
      <c r="W50" s="260">
        <f t="shared" si="16"/>
        <v>0</v>
      </c>
      <c r="X50" s="260">
        <f t="shared" si="17"/>
        <v>0</v>
      </c>
      <c r="Y50" s="260">
        <f t="shared" si="18"/>
        <v>0</v>
      </c>
      <c r="Z50" s="260">
        <f t="shared" si="19"/>
        <v>0</v>
      </c>
      <c r="AA50" s="243">
        <f t="shared" si="20"/>
        <v>0</v>
      </c>
    </row>
    <row r="51" spans="1:27" s="244" customFormat="1" ht="16.899999999999999" customHeight="1" x14ac:dyDescent="0.25">
      <c r="A51" s="400" t="str">
        <f>IF('1042Bd Stammdaten Mitarb.'!A47="","",'1042Bd Stammdaten Mitarb.'!A47)</f>
        <v/>
      </c>
      <c r="B51" s="401" t="str">
        <f>IF('1042Bd Stammdaten Mitarb.'!B47="","",'1042Bd Stammdaten Mitarb.'!B47)</f>
        <v/>
      </c>
      <c r="C51" s="562" t="str">
        <f>IF('1042Bd Stammdaten Mitarb.'!C47="","",'1042Bd Stammdaten Mitarb.'!C47)</f>
        <v/>
      </c>
      <c r="D51" s="563"/>
      <c r="E51" s="480" t="str">
        <f>IF('1042Bd Stammdaten Mitarb.'!D47="","",'1042Bd Stammdaten Mitarb.'!D47)</f>
        <v/>
      </c>
      <c r="F51" s="212" t="str">
        <f>IF(A51="","",'1042Bd Stammdaten Mitarb.'!M47)</f>
        <v/>
      </c>
      <c r="G51" s="214"/>
      <c r="H51" s="170"/>
      <c r="I51" s="170"/>
      <c r="J51" s="87" t="str">
        <f t="shared" si="10"/>
        <v/>
      </c>
      <c r="K51" s="212" t="str">
        <f>IF(A51="","",'1042Bd Stammdaten Mitarb.'!M47)</f>
        <v/>
      </c>
      <c r="L51" s="213"/>
      <c r="M51" s="170"/>
      <c r="N51" s="170"/>
      <c r="O51" s="88" t="str">
        <f t="shared" si="11"/>
        <v/>
      </c>
      <c r="P51" s="258"/>
      <c r="Q51" s="259" t="str">
        <f>IF($C51="","",'1042Ed Abrechnung'!D51)</f>
        <v/>
      </c>
      <c r="R51" s="259" t="str">
        <f>IF(OR($C51="",'1042Bd Stammdaten Mitarb.'!M47=""),"",'1042Bd Stammdaten Mitarb.'!M47)</f>
        <v/>
      </c>
      <c r="S51" s="258" t="str">
        <f t="shared" si="12"/>
        <v/>
      </c>
      <c r="T51" s="258" t="str">
        <f t="shared" si="13"/>
        <v/>
      </c>
      <c r="U51" s="260">
        <f t="shared" si="14"/>
        <v>0</v>
      </c>
      <c r="V51" s="260">
        <f t="shared" si="15"/>
        <v>0</v>
      </c>
      <c r="W51" s="260">
        <f t="shared" si="16"/>
        <v>0</v>
      </c>
      <c r="X51" s="260">
        <f t="shared" si="17"/>
        <v>0</v>
      </c>
      <c r="Y51" s="260">
        <f t="shared" si="18"/>
        <v>0</v>
      </c>
      <c r="Z51" s="260">
        <f t="shared" si="19"/>
        <v>0</v>
      </c>
      <c r="AA51" s="243">
        <f t="shared" si="20"/>
        <v>0</v>
      </c>
    </row>
    <row r="52" spans="1:27" s="244" customFormat="1" ht="16.899999999999999" customHeight="1" x14ac:dyDescent="0.25">
      <c r="A52" s="400" t="str">
        <f>IF('1042Bd Stammdaten Mitarb.'!A48="","",'1042Bd Stammdaten Mitarb.'!A48)</f>
        <v/>
      </c>
      <c r="B52" s="401" t="str">
        <f>IF('1042Bd Stammdaten Mitarb.'!B48="","",'1042Bd Stammdaten Mitarb.'!B48)</f>
        <v/>
      </c>
      <c r="C52" s="562" t="str">
        <f>IF('1042Bd Stammdaten Mitarb.'!C48="","",'1042Bd Stammdaten Mitarb.'!C48)</f>
        <v/>
      </c>
      <c r="D52" s="563"/>
      <c r="E52" s="480" t="str">
        <f>IF('1042Bd Stammdaten Mitarb.'!D48="","",'1042Bd Stammdaten Mitarb.'!D48)</f>
        <v/>
      </c>
      <c r="F52" s="212" t="str">
        <f>IF(A52="","",'1042Bd Stammdaten Mitarb.'!M48)</f>
        <v/>
      </c>
      <c r="G52" s="214"/>
      <c r="H52" s="170"/>
      <c r="I52" s="170"/>
      <c r="J52" s="87" t="str">
        <f t="shared" si="10"/>
        <v/>
      </c>
      <c r="K52" s="212" t="str">
        <f>IF(A52="","",'1042Bd Stammdaten Mitarb.'!M48)</f>
        <v/>
      </c>
      <c r="L52" s="213"/>
      <c r="M52" s="170"/>
      <c r="N52" s="170"/>
      <c r="O52" s="88" t="str">
        <f t="shared" si="11"/>
        <v/>
      </c>
      <c r="P52" s="258"/>
      <c r="Q52" s="259" t="str">
        <f>IF($C52="","",'1042Ed Abrechnung'!D52)</f>
        <v/>
      </c>
      <c r="R52" s="259" t="str">
        <f>IF(OR($C52="",'1042Bd Stammdaten Mitarb.'!M48=""),"",'1042Bd Stammdaten Mitarb.'!M48)</f>
        <v/>
      </c>
      <c r="S52" s="258" t="str">
        <f t="shared" si="12"/>
        <v/>
      </c>
      <c r="T52" s="258" t="str">
        <f t="shared" si="13"/>
        <v/>
      </c>
      <c r="U52" s="260">
        <f t="shared" si="14"/>
        <v>0</v>
      </c>
      <c r="V52" s="260">
        <f t="shared" si="15"/>
        <v>0</v>
      </c>
      <c r="W52" s="260">
        <f t="shared" si="16"/>
        <v>0</v>
      </c>
      <c r="X52" s="260">
        <f t="shared" si="17"/>
        <v>0</v>
      </c>
      <c r="Y52" s="260">
        <f t="shared" si="18"/>
        <v>0</v>
      </c>
      <c r="Z52" s="260">
        <f t="shared" si="19"/>
        <v>0</v>
      </c>
      <c r="AA52" s="243">
        <f t="shared" si="20"/>
        <v>0</v>
      </c>
    </row>
    <row r="53" spans="1:27" s="244" customFormat="1" ht="16.899999999999999" customHeight="1" x14ac:dyDescent="0.25">
      <c r="A53" s="400" t="str">
        <f>IF('1042Bd Stammdaten Mitarb.'!A49="","",'1042Bd Stammdaten Mitarb.'!A49)</f>
        <v/>
      </c>
      <c r="B53" s="401" t="str">
        <f>IF('1042Bd Stammdaten Mitarb.'!B49="","",'1042Bd Stammdaten Mitarb.'!B49)</f>
        <v/>
      </c>
      <c r="C53" s="562" t="str">
        <f>IF('1042Bd Stammdaten Mitarb.'!C49="","",'1042Bd Stammdaten Mitarb.'!C49)</f>
        <v/>
      </c>
      <c r="D53" s="563"/>
      <c r="E53" s="480" t="str">
        <f>IF('1042Bd Stammdaten Mitarb.'!D49="","",'1042Bd Stammdaten Mitarb.'!D49)</f>
        <v/>
      </c>
      <c r="F53" s="212" t="str">
        <f>IF(A53="","",'1042Bd Stammdaten Mitarb.'!M49)</f>
        <v/>
      </c>
      <c r="G53" s="214"/>
      <c r="H53" s="170"/>
      <c r="I53" s="170"/>
      <c r="J53" s="87" t="str">
        <f t="shared" si="10"/>
        <v/>
      </c>
      <c r="K53" s="212" t="str">
        <f>IF(A53="","",'1042Bd Stammdaten Mitarb.'!M49)</f>
        <v/>
      </c>
      <c r="L53" s="213"/>
      <c r="M53" s="170"/>
      <c r="N53" s="170"/>
      <c r="O53" s="88" t="str">
        <f t="shared" si="11"/>
        <v/>
      </c>
      <c r="P53" s="258"/>
      <c r="Q53" s="259" t="str">
        <f>IF($C53="","",'1042Ed Abrechnung'!D53)</f>
        <v/>
      </c>
      <c r="R53" s="259" t="str">
        <f>IF(OR($C53="",'1042Bd Stammdaten Mitarb.'!M49=""),"",'1042Bd Stammdaten Mitarb.'!M49)</f>
        <v/>
      </c>
      <c r="S53" s="258" t="str">
        <f t="shared" si="12"/>
        <v/>
      </c>
      <c r="T53" s="258" t="str">
        <f t="shared" si="13"/>
        <v/>
      </c>
      <c r="U53" s="260">
        <f t="shared" si="14"/>
        <v>0</v>
      </c>
      <c r="V53" s="260">
        <f t="shared" si="15"/>
        <v>0</v>
      </c>
      <c r="W53" s="260">
        <f t="shared" si="16"/>
        <v>0</v>
      </c>
      <c r="X53" s="260">
        <f t="shared" si="17"/>
        <v>0</v>
      </c>
      <c r="Y53" s="260">
        <f t="shared" si="18"/>
        <v>0</v>
      </c>
      <c r="Z53" s="260">
        <f t="shared" si="19"/>
        <v>0</v>
      </c>
      <c r="AA53" s="243">
        <f t="shared" si="20"/>
        <v>0</v>
      </c>
    </row>
    <row r="54" spans="1:27" s="244" customFormat="1" ht="16.899999999999999" customHeight="1" x14ac:dyDescent="0.25">
      <c r="A54" s="400" t="str">
        <f>IF('1042Bd Stammdaten Mitarb.'!A50="","",'1042Bd Stammdaten Mitarb.'!A50)</f>
        <v/>
      </c>
      <c r="B54" s="401" t="str">
        <f>IF('1042Bd Stammdaten Mitarb.'!B50="","",'1042Bd Stammdaten Mitarb.'!B50)</f>
        <v/>
      </c>
      <c r="C54" s="562" t="str">
        <f>IF('1042Bd Stammdaten Mitarb.'!C50="","",'1042Bd Stammdaten Mitarb.'!C50)</f>
        <v/>
      </c>
      <c r="D54" s="563"/>
      <c r="E54" s="480" t="str">
        <f>IF('1042Bd Stammdaten Mitarb.'!D50="","",'1042Bd Stammdaten Mitarb.'!D50)</f>
        <v/>
      </c>
      <c r="F54" s="212" t="str">
        <f>IF(A54="","",'1042Bd Stammdaten Mitarb.'!M50)</f>
        <v/>
      </c>
      <c r="G54" s="214"/>
      <c r="H54" s="170"/>
      <c r="I54" s="170"/>
      <c r="J54" s="87" t="str">
        <f t="shared" si="10"/>
        <v/>
      </c>
      <c r="K54" s="212" t="str">
        <f>IF(A54="","",'1042Bd Stammdaten Mitarb.'!M50)</f>
        <v/>
      </c>
      <c r="L54" s="213"/>
      <c r="M54" s="170"/>
      <c r="N54" s="170"/>
      <c r="O54" s="88" t="str">
        <f t="shared" si="11"/>
        <v/>
      </c>
      <c r="P54" s="258"/>
      <c r="Q54" s="259" t="str">
        <f>IF($C54="","",'1042Ed Abrechnung'!D54)</f>
        <v/>
      </c>
      <c r="R54" s="259" t="str">
        <f>IF(OR($C54="",'1042Bd Stammdaten Mitarb.'!M50=""),"",'1042Bd Stammdaten Mitarb.'!M50)</f>
        <v/>
      </c>
      <c r="S54" s="258" t="str">
        <f t="shared" si="12"/>
        <v/>
      </c>
      <c r="T54" s="258" t="str">
        <f t="shared" si="13"/>
        <v/>
      </c>
      <c r="U54" s="260">
        <f t="shared" si="14"/>
        <v>0</v>
      </c>
      <c r="V54" s="260">
        <f t="shared" si="15"/>
        <v>0</v>
      </c>
      <c r="W54" s="260">
        <f t="shared" si="16"/>
        <v>0</v>
      </c>
      <c r="X54" s="260">
        <f t="shared" si="17"/>
        <v>0</v>
      </c>
      <c r="Y54" s="260">
        <f t="shared" si="18"/>
        <v>0</v>
      </c>
      <c r="Z54" s="260">
        <f t="shared" si="19"/>
        <v>0</v>
      </c>
      <c r="AA54" s="243">
        <f t="shared" si="20"/>
        <v>0</v>
      </c>
    </row>
    <row r="55" spans="1:27" s="244" customFormat="1" ht="16.899999999999999" customHeight="1" x14ac:dyDescent="0.25">
      <c r="A55" s="400" t="str">
        <f>IF('1042Bd Stammdaten Mitarb.'!A51="","",'1042Bd Stammdaten Mitarb.'!A51)</f>
        <v/>
      </c>
      <c r="B55" s="401" t="str">
        <f>IF('1042Bd Stammdaten Mitarb.'!B51="","",'1042Bd Stammdaten Mitarb.'!B51)</f>
        <v/>
      </c>
      <c r="C55" s="562" t="str">
        <f>IF('1042Bd Stammdaten Mitarb.'!C51="","",'1042Bd Stammdaten Mitarb.'!C51)</f>
        <v/>
      </c>
      <c r="D55" s="563"/>
      <c r="E55" s="480" t="str">
        <f>IF('1042Bd Stammdaten Mitarb.'!D51="","",'1042Bd Stammdaten Mitarb.'!D51)</f>
        <v/>
      </c>
      <c r="F55" s="212" t="str">
        <f>IF(A55="","",'1042Bd Stammdaten Mitarb.'!M51)</f>
        <v/>
      </c>
      <c r="G55" s="214"/>
      <c r="H55" s="170"/>
      <c r="I55" s="170"/>
      <c r="J55" s="87" t="str">
        <f t="shared" si="10"/>
        <v/>
      </c>
      <c r="K55" s="212" t="str">
        <f>IF(A55="","",'1042Bd Stammdaten Mitarb.'!M51)</f>
        <v/>
      </c>
      <c r="L55" s="213"/>
      <c r="M55" s="170"/>
      <c r="N55" s="170"/>
      <c r="O55" s="88" t="str">
        <f t="shared" si="11"/>
        <v/>
      </c>
      <c r="P55" s="258"/>
      <c r="Q55" s="259" t="str">
        <f>IF($C55="","",'1042Ed Abrechnung'!D55)</f>
        <v/>
      </c>
      <c r="R55" s="259" t="str">
        <f>IF(OR($C55="",'1042Bd Stammdaten Mitarb.'!M51=""),"",'1042Bd Stammdaten Mitarb.'!M51)</f>
        <v/>
      </c>
      <c r="S55" s="258" t="str">
        <f t="shared" si="12"/>
        <v/>
      </c>
      <c r="T55" s="258" t="str">
        <f t="shared" si="13"/>
        <v/>
      </c>
      <c r="U55" s="260">
        <f t="shared" si="14"/>
        <v>0</v>
      </c>
      <c r="V55" s="260">
        <f t="shared" si="15"/>
        <v>0</v>
      </c>
      <c r="W55" s="260">
        <f t="shared" si="16"/>
        <v>0</v>
      </c>
      <c r="X55" s="260">
        <f t="shared" si="17"/>
        <v>0</v>
      </c>
      <c r="Y55" s="260">
        <f t="shared" si="18"/>
        <v>0</v>
      </c>
      <c r="Z55" s="260">
        <f t="shared" si="19"/>
        <v>0</v>
      </c>
      <c r="AA55" s="243">
        <f t="shared" si="20"/>
        <v>0</v>
      </c>
    </row>
    <row r="56" spans="1:27" s="244" customFormat="1" ht="16.899999999999999" customHeight="1" x14ac:dyDescent="0.25">
      <c r="A56" s="400" t="str">
        <f>IF('1042Bd Stammdaten Mitarb.'!A52="","",'1042Bd Stammdaten Mitarb.'!A52)</f>
        <v/>
      </c>
      <c r="B56" s="401" t="str">
        <f>IF('1042Bd Stammdaten Mitarb.'!B52="","",'1042Bd Stammdaten Mitarb.'!B52)</f>
        <v/>
      </c>
      <c r="C56" s="562" t="str">
        <f>IF('1042Bd Stammdaten Mitarb.'!C52="","",'1042Bd Stammdaten Mitarb.'!C52)</f>
        <v/>
      </c>
      <c r="D56" s="563"/>
      <c r="E56" s="480" t="str">
        <f>IF('1042Bd Stammdaten Mitarb.'!D52="","",'1042Bd Stammdaten Mitarb.'!D52)</f>
        <v/>
      </c>
      <c r="F56" s="212" t="str">
        <f>IF(A56="","",'1042Bd Stammdaten Mitarb.'!M52)</f>
        <v/>
      </c>
      <c r="G56" s="214"/>
      <c r="H56" s="170"/>
      <c r="I56" s="170"/>
      <c r="J56" s="87" t="str">
        <f t="shared" si="10"/>
        <v/>
      </c>
      <c r="K56" s="212" t="str">
        <f>IF(A56="","",'1042Bd Stammdaten Mitarb.'!M52)</f>
        <v/>
      </c>
      <c r="L56" s="213"/>
      <c r="M56" s="170"/>
      <c r="N56" s="170"/>
      <c r="O56" s="88" t="str">
        <f t="shared" si="11"/>
        <v/>
      </c>
      <c r="P56" s="258"/>
      <c r="Q56" s="259" t="str">
        <f>IF($C56="","",'1042Ed Abrechnung'!D56)</f>
        <v/>
      </c>
      <c r="R56" s="259" t="str">
        <f>IF(OR($C56="",'1042Bd Stammdaten Mitarb.'!M52=""),"",'1042Bd Stammdaten Mitarb.'!M52)</f>
        <v/>
      </c>
      <c r="S56" s="258" t="str">
        <f t="shared" si="12"/>
        <v/>
      </c>
      <c r="T56" s="258" t="str">
        <f t="shared" si="13"/>
        <v/>
      </c>
      <c r="U56" s="260">
        <f t="shared" si="14"/>
        <v>0</v>
      </c>
      <c r="V56" s="260">
        <f t="shared" si="15"/>
        <v>0</v>
      </c>
      <c r="W56" s="260">
        <f t="shared" si="16"/>
        <v>0</v>
      </c>
      <c r="X56" s="260">
        <f t="shared" si="17"/>
        <v>0</v>
      </c>
      <c r="Y56" s="260">
        <f t="shared" si="18"/>
        <v>0</v>
      </c>
      <c r="Z56" s="260">
        <f t="shared" si="19"/>
        <v>0</v>
      </c>
      <c r="AA56" s="243">
        <f t="shared" si="20"/>
        <v>0</v>
      </c>
    </row>
    <row r="57" spans="1:27" s="244" customFormat="1" ht="16.899999999999999" customHeight="1" x14ac:dyDescent="0.25">
      <c r="A57" s="400" t="str">
        <f>IF('1042Bd Stammdaten Mitarb.'!A53="","",'1042Bd Stammdaten Mitarb.'!A53)</f>
        <v/>
      </c>
      <c r="B57" s="401" t="str">
        <f>IF('1042Bd Stammdaten Mitarb.'!B53="","",'1042Bd Stammdaten Mitarb.'!B53)</f>
        <v/>
      </c>
      <c r="C57" s="562" t="str">
        <f>IF('1042Bd Stammdaten Mitarb.'!C53="","",'1042Bd Stammdaten Mitarb.'!C53)</f>
        <v/>
      </c>
      <c r="D57" s="563"/>
      <c r="E57" s="480" t="str">
        <f>IF('1042Bd Stammdaten Mitarb.'!D53="","",'1042Bd Stammdaten Mitarb.'!D53)</f>
        <v/>
      </c>
      <c r="F57" s="212" t="str">
        <f>IF(A57="","",'1042Bd Stammdaten Mitarb.'!M53)</f>
        <v/>
      </c>
      <c r="G57" s="214"/>
      <c r="H57" s="170"/>
      <c r="I57" s="170"/>
      <c r="J57" s="87" t="str">
        <f t="shared" si="10"/>
        <v/>
      </c>
      <c r="K57" s="212" t="str">
        <f>IF(A57="","",'1042Bd Stammdaten Mitarb.'!M53)</f>
        <v/>
      </c>
      <c r="L57" s="213"/>
      <c r="M57" s="170"/>
      <c r="N57" s="170"/>
      <c r="O57" s="88" t="str">
        <f t="shared" si="11"/>
        <v/>
      </c>
      <c r="P57" s="258"/>
      <c r="Q57" s="259" t="str">
        <f>IF($C57="","",'1042Ed Abrechnung'!D57)</f>
        <v/>
      </c>
      <c r="R57" s="259" t="str">
        <f>IF(OR($C57="",'1042Bd Stammdaten Mitarb.'!M53=""),"",'1042Bd Stammdaten Mitarb.'!M53)</f>
        <v/>
      </c>
      <c r="S57" s="258" t="str">
        <f t="shared" si="12"/>
        <v/>
      </c>
      <c r="T57" s="258" t="str">
        <f t="shared" si="13"/>
        <v/>
      </c>
      <c r="U57" s="260">
        <f t="shared" si="14"/>
        <v>0</v>
      </c>
      <c r="V57" s="260">
        <f t="shared" si="15"/>
        <v>0</v>
      </c>
      <c r="W57" s="260">
        <f t="shared" si="16"/>
        <v>0</v>
      </c>
      <c r="X57" s="260">
        <f t="shared" si="17"/>
        <v>0</v>
      </c>
      <c r="Y57" s="260">
        <f t="shared" si="18"/>
        <v>0</v>
      </c>
      <c r="Z57" s="260">
        <f t="shared" si="19"/>
        <v>0</v>
      </c>
      <c r="AA57" s="243">
        <f t="shared" si="20"/>
        <v>0</v>
      </c>
    </row>
    <row r="58" spans="1:27" s="244" customFormat="1" ht="16.899999999999999" customHeight="1" x14ac:dyDescent="0.25">
      <c r="A58" s="400" t="str">
        <f>IF('1042Bd Stammdaten Mitarb.'!A54="","",'1042Bd Stammdaten Mitarb.'!A54)</f>
        <v/>
      </c>
      <c r="B58" s="401" t="str">
        <f>IF('1042Bd Stammdaten Mitarb.'!B54="","",'1042Bd Stammdaten Mitarb.'!B54)</f>
        <v/>
      </c>
      <c r="C58" s="562" t="str">
        <f>IF('1042Bd Stammdaten Mitarb.'!C54="","",'1042Bd Stammdaten Mitarb.'!C54)</f>
        <v/>
      </c>
      <c r="D58" s="563"/>
      <c r="E58" s="480" t="str">
        <f>IF('1042Bd Stammdaten Mitarb.'!D54="","",'1042Bd Stammdaten Mitarb.'!D54)</f>
        <v/>
      </c>
      <c r="F58" s="212" t="str">
        <f>IF(A58="","",'1042Bd Stammdaten Mitarb.'!M54)</f>
        <v/>
      </c>
      <c r="G58" s="214"/>
      <c r="H58" s="170"/>
      <c r="I58" s="170"/>
      <c r="J58" s="87" t="str">
        <f t="shared" si="10"/>
        <v/>
      </c>
      <c r="K58" s="212" t="str">
        <f>IF(A58="","",'1042Bd Stammdaten Mitarb.'!M54)</f>
        <v/>
      </c>
      <c r="L58" s="213"/>
      <c r="M58" s="170"/>
      <c r="N58" s="170"/>
      <c r="O58" s="88" t="str">
        <f t="shared" si="11"/>
        <v/>
      </c>
      <c r="P58" s="258"/>
      <c r="Q58" s="259" t="str">
        <f>IF($C58="","",'1042Ed Abrechnung'!D58)</f>
        <v/>
      </c>
      <c r="R58" s="259" t="str">
        <f>IF(OR($C58="",'1042Bd Stammdaten Mitarb.'!M54=""),"",'1042Bd Stammdaten Mitarb.'!M54)</f>
        <v/>
      </c>
      <c r="S58" s="258" t="str">
        <f t="shared" si="12"/>
        <v/>
      </c>
      <c r="T58" s="258" t="str">
        <f t="shared" si="13"/>
        <v/>
      </c>
      <c r="U58" s="260">
        <f t="shared" si="14"/>
        <v>0</v>
      </c>
      <c r="V58" s="260">
        <f t="shared" si="15"/>
        <v>0</v>
      </c>
      <c r="W58" s="260">
        <f t="shared" si="16"/>
        <v>0</v>
      </c>
      <c r="X58" s="260">
        <f t="shared" si="17"/>
        <v>0</v>
      </c>
      <c r="Y58" s="260">
        <f t="shared" si="18"/>
        <v>0</v>
      </c>
      <c r="Z58" s="260">
        <f t="shared" si="19"/>
        <v>0</v>
      </c>
      <c r="AA58" s="243">
        <f t="shared" si="20"/>
        <v>0</v>
      </c>
    </row>
    <row r="59" spans="1:27" s="244" customFormat="1" ht="16.899999999999999" customHeight="1" x14ac:dyDescent="0.25">
      <c r="A59" s="400" t="str">
        <f>IF('1042Bd Stammdaten Mitarb.'!A55="","",'1042Bd Stammdaten Mitarb.'!A55)</f>
        <v/>
      </c>
      <c r="B59" s="401" t="str">
        <f>IF('1042Bd Stammdaten Mitarb.'!B55="","",'1042Bd Stammdaten Mitarb.'!B55)</f>
        <v/>
      </c>
      <c r="C59" s="562" t="str">
        <f>IF('1042Bd Stammdaten Mitarb.'!C55="","",'1042Bd Stammdaten Mitarb.'!C55)</f>
        <v/>
      </c>
      <c r="D59" s="563"/>
      <c r="E59" s="480" t="str">
        <f>IF('1042Bd Stammdaten Mitarb.'!D55="","",'1042Bd Stammdaten Mitarb.'!D55)</f>
        <v/>
      </c>
      <c r="F59" s="212" t="str">
        <f>IF(A59="","",'1042Bd Stammdaten Mitarb.'!M55)</f>
        <v/>
      </c>
      <c r="G59" s="214"/>
      <c r="H59" s="170"/>
      <c r="I59" s="170"/>
      <c r="J59" s="87" t="str">
        <f t="shared" si="10"/>
        <v/>
      </c>
      <c r="K59" s="212" t="str">
        <f>IF(A59="","",'1042Bd Stammdaten Mitarb.'!M55)</f>
        <v/>
      </c>
      <c r="L59" s="213"/>
      <c r="M59" s="170"/>
      <c r="N59" s="170"/>
      <c r="O59" s="88" t="str">
        <f t="shared" si="11"/>
        <v/>
      </c>
      <c r="P59" s="258"/>
      <c r="Q59" s="259" t="str">
        <f>IF($C59="","",'1042Ed Abrechnung'!D59)</f>
        <v/>
      </c>
      <c r="R59" s="259" t="str">
        <f>IF(OR($C59="",'1042Bd Stammdaten Mitarb.'!M55=""),"",'1042Bd Stammdaten Mitarb.'!M55)</f>
        <v/>
      </c>
      <c r="S59" s="258" t="str">
        <f t="shared" si="12"/>
        <v/>
      </c>
      <c r="T59" s="258" t="str">
        <f t="shared" si="13"/>
        <v/>
      </c>
      <c r="U59" s="260">
        <f t="shared" si="14"/>
        <v>0</v>
      </c>
      <c r="V59" s="260">
        <f t="shared" si="15"/>
        <v>0</v>
      </c>
      <c r="W59" s="260">
        <f t="shared" si="16"/>
        <v>0</v>
      </c>
      <c r="X59" s="260">
        <f t="shared" si="17"/>
        <v>0</v>
      </c>
      <c r="Y59" s="260">
        <f t="shared" si="18"/>
        <v>0</v>
      </c>
      <c r="Z59" s="260">
        <f t="shared" si="19"/>
        <v>0</v>
      </c>
      <c r="AA59" s="243">
        <f t="shared" si="20"/>
        <v>0</v>
      </c>
    </row>
    <row r="60" spans="1:27" s="244" customFormat="1" ht="16.899999999999999" customHeight="1" x14ac:dyDescent="0.25">
      <c r="A60" s="400" t="str">
        <f>IF('1042Bd Stammdaten Mitarb.'!A56="","",'1042Bd Stammdaten Mitarb.'!A56)</f>
        <v/>
      </c>
      <c r="B60" s="401" t="str">
        <f>IF('1042Bd Stammdaten Mitarb.'!B56="","",'1042Bd Stammdaten Mitarb.'!B56)</f>
        <v/>
      </c>
      <c r="C60" s="562" t="str">
        <f>IF('1042Bd Stammdaten Mitarb.'!C56="","",'1042Bd Stammdaten Mitarb.'!C56)</f>
        <v/>
      </c>
      <c r="D60" s="563"/>
      <c r="E60" s="480" t="str">
        <f>IF('1042Bd Stammdaten Mitarb.'!D56="","",'1042Bd Stammdaten Mitarb.'!D56)</f>
        <v/>
      </c>
      <c r="F60" s="212" t="str">
        <f>IF(A60="","",'1042Bd Stammdaten Mitarb.'!M56)</f>
        <v/>
      </c>
      <c r="G60" s="214"/>
      <c r="H60" s="170"/>
      <c r="I60" s="170"/>
      <c r="J60" s="87" t="str">
        <f t="shared" si="10"/>
        <v/>
      </c>
      <c r="K60" s="212" t="str">
        <f>IF(A60="","",'1042Bd Stammdaten Mitarb.'!M56)</f>
        <v/>
      </c>
      <c r="L60" s="213"/>
      <c r="M60" s="170"/>
      <c r="N60" s="170"/>
      <c r="O60" s="88" t="str">
        <f t="shared" si="11"/>
        <v/>
      </c>
      <c r="P60" s="258"/>
      <c r="Q60" s="259" t="str">
        <f>IF($C60="","",'1042Ed Abrechnung'!D60)</f>
        <v/>
      </c>
      <c r="R60" s="259" t="str">
        <f>IF(OR($C60="",'1042Bd Stammdaten Mitarb.'!M56=""),"",'1042Bd Stammdaten Mitarb.'!M56)</f>
        <v/>
      </c>
      <c r="S60" s="258" t="str">
        <f t="shared" si="12"/>
        <v/>
      </c>
      <c r="T60" s="258" t="str">
        <f t="shared" si="13"/>
        <v/>
      </c>
      <c r="U60" s="260">
        <f t="shared" si="14"/>
        <v>0</v>
      </c>
      <c r="V60" s="260">
        <f t="shared" si="15"/>
        <v>0</v>
      </c>
      <c r="W60" s="260">
        <f t="shared" si="16"/>
        <v>0</v>
      </c>
      <c r="X60" s="260">
        <f t="shared" si="17"/>
        <v>0</v>
      </c>
      <c r="Y60" s="260">
        <f t="shared" si="18"/>
        <v>0</v>
      </c>
      <c r="Z60" s="260">
        <f t="shared" si="19"/>
        <v>0</v>
      </c>
      <c r="AA60" s="243">
        <f t="shared" si="20"/>
        <v>0</v>
      </c>
    </row>
    <row r="61" spans="1:27" s="244" customFormat="1" ht="16.899999999999999" customHeight="1" x14ac:dyDescent="0.25">
      <c r="A61" s="400" t="str">
        <f>IF('1042Bd Stammdaten Mitarb.'!A57="","",'1042Bd Stammdaten Mitarb.'!A57)</f>
        <v/>
      </c>
      <c r="B61" s="401" t="str">
        <f>IF('1042Bd Stammdaten Mitarb.'!B57="","",'1042Bd Stammdaten Mitarb.'!B57)</f>
        <v/>
      </c>
      <c r="C61" s="562" t="str">
        <f>IF('1042Bd Stammdaten Mitarb.'!C57="","",'1042Bd Stammdaten Mitarb.'!C57)</f>
        <v/>
      </c>
      <c r="D61" s="563"/>
      <c r="E61" s="480" t="str">
        <f>IF('1042Bd Stammdaten Mitarb.'!D57="","",'1042Bd Stammdaten Mitarb.'!D57)</f>
        <v/>
      </c>
      <c r="F61" s="212" t="str">
        <f>IF(A61="","",'1042Bd Stammdaten Mitarb.'!M57)</f>
        <v/>
      </c>
      <c r="G61" s="214"/>
      <c r="H61" s="170"/>
      <c r="I61" s="170"/>
      <c r="J61" s="87" t="str">
        <f t="shared" si="10"/>
        <v/>
      </c>
      <c r="K61" s="212" t="str">
        <f>IF(A61="","",'1042Bd Stammdaten Mitarb.'!M57)</f>
        <v/>
      </c>
      <c r="L61" s="213"/>
      <c r="M61" s="170"/>
      <c r="N61" s="170"/>
      <c r="O61" s="88" t="str">
        <f t="shared" si="11"/>
        <v/>
      </c>
      <c r="P61" s="258"/>
      <c r="Q61" s="259" t="str">
        <f>IF($C61="","",'1042Ed Abrechnung'!D61)</f>
        <v/>
      </c>
      <c r="R61" s="259" t="str">
        <f>IF(OR($C61="",'1042Bd Stammdaten Mitarb.'!M57=""),"",'1042Bd Stammdaten Mitarb.'!M57)</f>
        <v/>
      </c>
      <c r="S61" s="258" t="str">
        <f t="shared" si="12"/>
        <v/>
      </c>
      <c r="T61" s="258" t="str">
        <f t="shared" si="13"/>
        <v/>
      </c>
      <c r="U61" s="260">
        <f t="shared" si="14"/>
        <v>0</v>
      </c>
      <c r="V61" s="260">
        <f t="shared" si="15"/>
        <v>0</v>
      </c>
      <c r="W61" s="260">
        <f t="shared" si="16"/>
        <v>0</v>
      </c>
      <c r="X61" s="260">
        <f t="shared" si="17"/>
        <v>0</v>
      </c>
      <c r="Y61" s="260">
        <f t="shared" si="18"/>
        <v>0</v>
      </c>
      <c r="Z61" s="260">
        <f t="shared" si="19"/>
        <v>0</v>
      </c>
      <c r="AA61" s="243">
        <f t="shared" si="20"/>
        <v>0</v>
      </c>
    </row>
    <row r="62" spans="1:27" s="244" customFormat="1" ht="16.899999999999999" customHeight="1" x14ac:dyDescent="0.25">
      <c r="A62" s="400" t="str">
        <f>IF('1042Bd Stammdaten Mitarb.'!A58="","",'1042Bd Stammdaten Mitarb.'!A58)</f>
        <v/>
      </c>
      <c r="B62" s="401" t="str">
        <f>IF('1042Bd Stammdaten Mitarb.'!B58="","",'1042Bd Stammdaten Mitarb.'!B58)</f>
        <v/>
      </c>
      <c r="C62" s="562" t="str">
        <f>IF('1042Bd Stammdaten Mitarb.'!C58="","",'1042Bd Stammdaten Mitarb.'!C58)</f>
        <v/>
      </c>
      <c r="D62" s="563"/>
      <c r="E62" s="480" t="str">
        <f>IF('1042Bd Stammdaten Mitarb.'!D58="","",'1042Bd Stammdaten Mitarb.'!D58)</f>
        <v/>
      </c>
      <c r="F62" s="212" t="str">
        <f>IF(A62="","",'1042Bd Stammdaten Mitarb.'!M58)</f>
        <v/>
      </c>
      <c r="G62" s="214"/>
      <c r="H62" s="170"/>
      <c r="I62" s="170"/>
      <c r="J62" s="87" t="str">
        <f t="shared" si="10"/>
        <v/>
      </c>
      <c r="K62" s="212" t="str">
        <f>IF(A62="","",'1042Bd Stammdaten Mitarb.'!M58)</f>
        <v/>
      </c>
      <c r="L62" s="213"/>
      <c r="M62" s="170"/>
      <c r="N62" s="170"/>
      <c r="O62" s="88" t="str">
        <f t="shared" si="11"/>
        <v/>
      </c>
      <c r="P62" s="258"/>
      <c r="Q62" s="259" t="str">
        <f>IF($C62="","",'1042Ed Abrechnung'!D62)</f>
        <v/>
      </c>
      <c r="R62" s="259" t="str">
        <f>IF(OR($C62="",'1042Bd Stammdaten Mitarb.'!M58=""),"",'1042Bd Stammdaten Mitarb.'!M58)</f>
        <v/>
      </c>
      <c r="S62" s="258" t="str">
        <f t="shared" si="12"/>
        <v/>
      </c>
      <c r="T62" s="258" t="str">
        <f t="shared" si="13"/>
        <v/>
      </c>
      <c r="U62" s="260">
        <f t="shared" si="14"/>
        <v>0</v>
      </c>
      <c r="V62" s="260">
        <f t="shared" si="15"/>
        <v>0</v>
      </c>
      <c r="W62" s="260">
        <f t="shared" si="16"/>
        <v>0</v>
      </c>
      <c r="X62" s="260">
        <f t="shared" si="17"/>
        <v>0</v>
      </c>
      <c r="Y62" s="260">
        <f t="shared" si="18"/>
        <v>0</v>
      </c>
      <c r="Z62" s="260">
        <f t="shared" si="19"/>
        <v>0</v>
      </c>
      <c r="AA62" s="243">
        <f t="shared" si="20"/>
        <v>0</v>
      </c>
    </row>
    <row r="63" spans="1:27" s="244" customFormat="1" ht="16.899999999999999" customHeight="1" x14ac:dyDescent="0.25">
      <c r="A63" s="400" t="str">
        <f>IF('1042Bd Stammdaten Mitarb.'!A59="","",'1042Bd Stammdaten Mitarb.'!A59)</f>
        <v/>
      </c>
      <c r="B63" s="401" t="str">
        <f>IF('1042Bd Stammdaten Mitarb.'!B59="","",'1042Bd Stammdaten Mitarb.'!B59)</f>
        <v/>
      </c>
      <c r="C63" s="562" t="str">
        <f>IF('1042Bd Stammdaten Mitarb.'!C59="","",'1042Bd Stammdaten Mitarb.'!C59)</f>
        <v/>
      </c>
      <c r="D63" s="563"/>
      <c r="E63" s="480" t="str">
        <f>IF('1042Bd Stammdaten Mitarb.'!D59="","",'1042Bd Stammdaten Mitarb.'!D59)</f>
        <v/>
      </c>
      <c r="F63" s="212" t="str">
        <f>IF(A63="","",'1042Bd Stammdaten Mitarb.'!M59)</f>
        <v/>
      </c>
      <c r="G63" s="214"/>
      <c r="H63" s="170"/>
      <c r="I63" s="170"/>
      <c r="J63" s="87" t="str">
        <f t="shared" si="10"/>
        <v/>
      </c>
      <c r="K63" s="212" t="str">
        <f>IF(A63="","",'1042Bd Stammdaten Mitarb.'!M59)</f>
        <v/>
      </c>
      <c r="L63" s="213"/>
      <c r="M63" s="170"/>
      <c r="N63" s="170"/>
      <c r="O63" s="88" t="str">
        <f t="shared" si="11"/>
        <v/>
      </c>
      <c r="P63" s="258"/>
      <c r="Q63" s="259" t="str">
        <f>IF($C63="","",'1042Ed Abrechnung'!D63)</f>
        <v/>
      </c>
      <c r="R63" s="259" t="str">
        <f>IF(OR($C63="",'1042Bd Stammdaten Mitarb.'!M59=""),"",'1042Bd Stammdaten Mitarb.'!M59)</f>
        <v/>
      </c>
      <c r="S63" s="258" t="str">
        <f t="shared" si="12"/>
        <v/>
      </c>
      <c r="T63" s="258" t="str">
        <f t="shared" si="13"/>
        <v/>
      </c>
      <c r="U63" s="260">
        <f t="shared" si="14"/>
        <v>0</v>
      </c>
      <c r="V63" s="260">
        <f t="shared" si="15"/>
        <v>0</v>
      </c>
      <c r="W63" s="260">
        <f t="shared" si="16"/>
        <v>0</v>
      </c>
      <c r="X63" s="260">
        <f t="shared" si="17"/>
        <v>0</v>
      </c>
      <c r="Y63" s="260">
        <f t="shared" si="18"/>
        <v>0</v>
      </c>
      <c r="Z63" s="260">
        <f t="shared" si="19"/>
        <v>0</v>
      </c>
      <c r="AA63" s="243">
        <f t="shared" si="20"/>
        <v>0</v>
      </c>
    </row>
    <row r="64" spans="1:27" s="244" customFormat="1" ht="16.899999999999999" customHeight="1" x14ac:dyDescent="0.25">
      <c r="A64" s="400" t="str">
        <f>IF('1042Bd Stammdaten Mitarb.'!A60="","",'1042Bd Stammdaten Mitarb.'!A60)</f>
        <v/>
      </c>
      <c r="B64" s="401" t="str">
        <f>IF('1042Bd Stammdaten Mitarb.'!B60="","",'1042Bd Stammdaten Mitarb.'!B60)</f>
        <v/>
      </c>
      <c r="C64" s="562" t="str">
        <f>IF('1042Bd Stammdaten Mitarb.'!C60="","",'1042Bd Stammdaten Mitarb.'!C60)</f>
        <v/>
      </c>
      <c r="D64" s="563"/>
      <c r="E64" s="480" t="str">
        <f>IF('1042Bd Stammdaten Mitarb.'!D60="","",'1042Bd Stammdaten Mitarb.'!D60)</f>
        <v/>
      </c>
      <c r="F64" s="212" t="str">
        <f>IF(A64="","",'1042Bd Stammdaten Mitarb.'!M60)</f>
        <v/>
      </c>
      <c r="G64" s="214"/>
      <c r="H64" s="170"/>
      <c r="I64" s="170"/>
      <c r="J64" s="87" t="str">
        <f t="shared" si="10"/>
        <v/>
      </c>
      <c r="K64" s="212" t="str">
        <f>IF(A64="","",'1042Bd Stammdaten Mitarb.'!M60)</f>
        <v/>
      </c>
      <c r="L64" s="213"/>
      <c r="M64" s="170"/>
      <c r="N64" s="170"/>
      <c r="O64" s="88" t="str">
        <f t="shared" si="11"/>
        <v/>
      </c>
      <c r="P64" s="258"/>
      <c r="Q64" s="259" t="str">
        <f>IF($C64="","",'1042Ed Abrechnung'!D64)</f>
        <v/>
      </c>
      <c r="R64" s="259" t="str">
        <f>IF(OR($C64="",'1042Bd Stammdaten Mitarb.'!M60=""),"",'1042Bd Stammdaten Mitarb.'!M60)</f>
        <v/>
      </c>
      <c r="S64" s="258" t="str">
        <f t="shared" si="12"/>
        <v/>
      </c>
      <c r="T64" s="258" t="str">
        <f t="shared" si="13"/>
        <v/>
      </c>
      <c r="U64" s="260">
        <f t="shared" si="14"/>
        <v>0</v>
      </c>
      <c r="V64" s="260">
        <f t="shared" si="15"/>
        <v>0</v>
      </c>
      <c r="W64" s="260">
        <f t="shared" si="16"/>
        <v>0</v>
      </c>
      <c r="X64" s="260">
        <f t="shared" si="17"/>
        <v>0</v>
      </c>
      <c r="Y64" s="260">
        <f t="shared" si="18"/>
        <v>0</v>
      </c>
      <c r="Z64" s="260">
        <f t="shared" si="19"/>
        <v>0</v>
      </c>
      <c r="AA64" s="243">
        <f t="shared" si="20"/>
        <v>0</v>
      </c>
    </row>
    <row r="65" spans="1:27" s="244" customFormat="1" ht="16.899999999999999" customHeight="1" x14ac:dyDescent="0.25">
      <c r="A65" s="400" t="str">
        <f>IF('1042Bd Stammdaten Mitarb.'!A61="","",'1042Bd Stammdaten Mitarb.'!A61)</f>
        <v/>
      </c>
      <c r="B65" s="401" t="str">
        <f>IF('1042Bd Stammdaten Mitarb.'!B61="","",'1042Bd Stammdaten Mitarb.'!B61)</f>
        <v/>
      </c>
      <c r="C65" s="562" t="str">
        <f>IF('1042Bd Stammdaten Mitarb.'!C61="","",'1042Bd Stammdaten Mitarb.'!C61)</f>
        <v/>
      </c>
      <c r="D65" s="563"/>
      <c r="E65" s="480" t="str">
        <f>IF('1042Bd Stammdaten Mitarb.'!D61="","",'1042Bd Stammdaten Mitarb.'!D61)</f>
        <v/>
      </c>
      <c r="F65" s="212" t="str">
        <f>IF(A65="","",'1042Bd Stammdaten Mitarb.'!M61)</f>
        <v/>
      </c>
      <c r="G65" s="214"/>
      <c r="H65" s="170"/>
      <c r="I65" s="170"/>
      <c r="J65" s="87" t="str">
        <f t="shared" si="10"/>
        <v/>
      </c>
      <c r="K65" s="212" t="str">
        <f>IF(A65="","",'1042Bd Stammdaten Mitarb.'!M61)</f>
        <v/>
      </c>
      <c r="L65" s="213"/>
      <c r="M65" s="170"/>
      <c r="N65" s="170"/>
      <c r="O65" s="88" t="str">
        <f t="shared" si="11"/>
        <v/>
      </c>
      <c r="P65" s="258"/>
      <c r="Q65" s="259" t="str">
        <f>IF($C65="","",'1042Ed Abrechnung'!D65)</f>
        <v/>
      </c>
      <c r="R65" s="259" t="str">
        <f>IF(OR($C65="",'1042Bd Stammdaten Mitarb.'!M61=""),"",'1042Bd Stammdaten Mitarb.'!M61)</f>
        <v/>
      </c>
      <c r="S65" s="258" t="str">
        <f t="shared" si="12"/>
        <v/>
      </c>
      <c r="T65" s="258" t="str">
        <f t="shared" si="13"/>
        <v/>
      </c>
      <c r="U65" s="260">
        <f t="shared" si="14"/>
        <v>0</v>
      </c>
      <c r="V65" s="260">
        <f t="shared" si="15"/>
        <v>0</v>
      </c>
      <c r="W65" s="260">
        <f t="shared" si="16"/>
        <v>0</v>
      </c>
      <c r="X65" s="260">
        <f t="shared" si="17"/>
        <v>0</v>
      </c>
      <c r="Y65" s="260">
        <f t="shared" si="18"/>
        <v>0</v>
      </c>
      <c r="Z65" s="260">
        <f t="shared" si="19"/>
        <v>0</v>
      </c>
      <c r="AA65" s="243">
        <f t="shared" si="20"/>
        <v>0</v>
      </c>
    </row>
    <row r="66" spans="1:27" s="244" customFormat="1" ht="16.899999999999999" customHeight="1" x14ac:dyDescent="0.25">
      <c r="A66" s="400" t="str">
        <f>IF('1042Bd Stammdaten Mitarb.'!A62="","",'1042Bd Stammdaten Mitarb.'!A62)</f>
        <v/>
      </c>
      <c r="B66" s="401" t="str">
        <f>IF('1042Bd Stammdaten Mitarb.'!B62="","",'1042Bd Stammdaten Mitarb.'!B62)</f>
        <v/>
      </c>
      <c r="C66" s="562" t="str">
        <f>IF('1042Bd Stammdaten Mitarb.'!C62="","",'1042Bd Stammdaten Mitarb.'!C62)</f>
        <v/>
      </c>
      <c r="D66" s="563"/>
      <c r="E66" s="480" t="str">
        <f>IF('1042Bd Stammdaten Mitarb.'!D62="","",'1042Bd Stammdaten Mitarb.'!D62)</f>
        <v/>
      </c>
      <c r="F66" s="212" t="str">
        <f>IF(A66="","",'1042Bd Stammdaten Mitarb.'!M62)</f>
        <v/>
      </c>
      <c r="G66" s="214"/>
      <c r="H66" s="170"/>
      <c r="I66" s="170"/>
      <c r="J66" s="87" t="str">
        <f t="shared" si="10"/>
        <v/>
      </c>
      <c r="K66" s="212" t="str">
        <f>IF(A66="","",'1042Bd Stammdaten Mitarb.'!M62)</f>
        <v/>
      </c>
      <c r="L66" s="213"/>
      <c r="M66" s="170"/>
      <c r="N66" s="170"/>
      <c r="O66" s="88" t="str">
        <f t="shared" si="11"/>
        <v/>
      </c>
      <c r="P66" s="258"/>
      <c r="Q66" s="259" t="str">
        <f>IF($C66="","",'1042Ed Abrechnung'!D66)</f>
        <v/>
      </c>
      <c r="R66" s="259" t="str">
        <f>IF(OR($C66="",'1042Bd Stammdaten Mitarb.'!M62=""),"",'1042Bd Stammdaten Mitarb.'!M62)</f>
        <v/>
      </c>
      <c r="S66" s="258" t="str">
        <f t="shared" si="12"/>
        <v/>
      </c>
      <c r="T66" s="258" t="str">
        <f t="shared" si="13"/>
        <v/>
      </c>
      <c r="U66" s="260">
        <f t="shared" si="14"/>
        <v>0</v>
      </c>
      <c r="V66" s="260">
        <f t="shared" si="15"/>
        <v>0</v>
      </c>
      <c r="W66" s="260">
        <f t="shared" si="16"/>
        <v>0</v>
      </c>
      <c r="X66" s="260">
        <f t="shared" si="17"/>
        <v>0</v>
      </c>
      <c r="Y66" s="260">
        <f t="shared" si="18"/>
        <v>0</v>
      </c>
      <c r="Z66" s="260">
        <f t="shared" si="19"/>
        <v>0</v>
      </c>
      <c r="AA66" s="243">
        <f t="shared" si="20"/>
        <v>0</v>
      </c>
    </row>
    <row r="67" spans="1:27" s="244" customFormat="1" ht="16.899999999999999" customHeight="1" x14ac:dyDescent="0.25">
      <c r="A67" s="400" t="str">
        <f>IF('1042Bd Stammdaten Mitarb.'!A63="","",'1042Bd Stammdaten Mitarb.'!A63)</f>
        <v/>
      </c>
      <c r="B67" s="401" t="str">
        <f>IF('1042Bd Stammdaten Mitarb.'!B63="","",'1042Bd Stammdaten Mitarb.'!B63)</f>
        <v/>
      </c>
      <c r="C67" s="562" t="str">
        <f>IF('1042Bd Stammdaten Mitarb.'!C63="","",'1042Bd Stammdaten Mitarb.'!C63)</f>
        <v/>
      </c>
      <c r="D67" s="563"/>
      <c r="E67" s="480" t="str">
        <f>IF('1042Bd Stammdaten Mitarb.'!D63="","",'1042Bd Stammdaten Mitarb.'!D63)</f>
        <v/>
      </c>
      <c r="F67" s="212" t="str">
        <f>IF(A67="","",'1042Bd Stammdaten Mitarb.'!M63)</f>
        <v/>
      </c>
      <c r="G67" s="214"/>
      <c r="H67" s="170"/>
      <c r="I67" s="170"/>
      <c r="J67" s="87" t="str">
        <f t="shared" si="10"/>
        <v/>
      </c>
      <c r="K67" s="212" t="str">
        <f>IF(A67="","",'1042Bd Stammdaten Mitarb.'!M63)</f>
        <v/>
      </c>
      <c r="L67" s="213"/>
      <c r="M67" s="170"/>
      <c r="N67" s="170"/>
      <c r="O67" s="88" t="str">
        <f t="shared" si="11"/>
        <v/>
      </c>
      <c r="P67" s="258"/>
      <c r="Q67" s="259" t="str">
        <f>IF($C67="","",'1042Ed Abrechnung'!D67)</f>
        <v/>
      </c>
      <c r="R67" s="259" t="str">
        <f>IF(OR($C67="",'1042Bd Stammdaten Mitarb.'!M63=""),"",'1042Bd Stammdaten Mitarb.'!M63)</f>
        <v/>
      </c>
      <c r="S67" s="258" t="str">
        <f t="shared" si="12"/>
        <v/>
      </c>
      <c r="T67" s="258" t="str">
        <f t="shared" si="13"/>
        <v/>
      </c>
      <c r="U67" s="260">
        <f t="shared" si="14"/>
        <v>0</v>
      </c>
      <c r="V67" s="260">
        <f t="shared" si="15"/>
        <v>0</v>
      </c>
      <c r="W67" s="260">
        <f t="shared" si="16"/>
        <v>0</v>
      </c>
      <c r="X67" s="260">
        <f t="shared" si="17"/>
        <v>0</v>
      </c>
      <c r="Y67" s="260">
        <f t="shared" si="18"/>
        <v>0</v>
      </c>
      <c r="Z67" s="260">
        <f t="shared" si="19"/>
        <v>0</v>
      </c>
      <c r="AA67" s="243">
        <f t="shared" si="20"/>
        <v>0</v>
      </c>
    </row>
    <row r="68" spans="1:27" s="244" customFormat="1" ht="16.899999999999999" customHeight="1" x14ac:dyDescent="0.25">
      <c r="A68" s="400" t="str">
        <f>IF('1042Bd Stammdaten Mitarb.'!A64="","",'1042Bd Stammdaten Mitarb.'!A64)</f>
        <v/>
      </c>
      <c r="B68" s="401" t="str">
        <f>IF('1042Bd Stammdaten Mitarb.'!B64="","",'1042Bd Stammdaten Mitarb.'!B64)</f>
        <v/>
      </c>
      <c r="C68" s="562" t="str">
        <f>IF('1042Bd Stammdaten Mitarb.'!C64="","",'1042Bd Stammdaten Mitarb.'!C64)</f>
        <v/>
      </c>
      <c r="D68" s="563"/>
      <c r="E68" s="480" t="str">
        <f>IF('1042Bd Stammdaten Mitarb.'!D64="","",'1042Bd Stammdaten Mitarb.'!D64)</f>
        <v/>
      </c>
      <c r="F68" s="212" t="str">
        <f>IF(A68="","",'1042Bd Stammdaten Mitarb.'!M64)</f>
        <v/>
      </c>
      <c r="G68" s="214"/>
      <c r="H68" s="170"/>
      <c r="I68" s="170"/>
      <c r="J68" s="87" t="str">
        <f t="shared" si="10"/>
        <v/>
      </c>
      <c r="K68" s="212" t="str">
        <f>IF(A68="","",'1042Bd Stammdaten Mitarb.'!M64)</f>
        <v/>
      </c>
      <c r="L68" s="213"/>
      <c r="M68" s="170"/>
      <c r="N68" s="170"/>
      <c r="O68" s="88" t="str">
        <f t="shared" si="11"/>
        <v/>
      </c>
      <c r="P68" s="258"/>
      <c r="Q68" s="259" t="str">
        <f>IF($C68="","",'1042Ed Abrechnung'!D68)</f>
        <v/>
      </c>
      <c r="R68" s="259" t="str">
        <f>IF(OR($C68="",'1042Bd Stammdaten Mitarb.'!M64=""),"",'1042Bd Stammdaten Mitarb.'!M64)</f>
        <v/>
      </c>
      <c r="S68" s="258" t="str">
        <f t="shared" si="12"/>
        <v/>
      </c>
      <c r="T68" s="258" t="str">
        <f t="shared" si="13"/>
        <v/>
      </c>
      <c r="U68" s="260">
        <f t="shared" si="14"/>
        <v>0</v>
      </c>
      <c r="V68" s="260">
        <f t="shared" si="15"/>
        <v>0</v>
      </c>
      <c r="W68" s="260">
        <f t="shared" si="16"/>
        <v>0</v>
      </c>
      <c r="X68" s="260">
        <f t="shared" si="17"/>
        <v>0</v>
      </c>
      <c r="Y68" s="260">
        <f t="shared" si="18"/>
        <v>0</v>
      </c>
      <c r="Z68" s="260">
        <f t="shared" si="19"/>
        <v>0</v>
      </c>
      <c r="AA68" s="243">
        <f t="shared" si="20"/>
        <v>0</v>
      </c>
    </row>
    <row r="69" spans="1:27" s="244" customFormat="1" ht="16.899999999999999" customHeight="1" x14ac:dyDescent="0.25">
      <c r="A69" s="400" t="str">
        <f>IF('1042Bd Stammdaten Mitarb.'!A65="","",'1042Bd Stammdaten Mitarb.'!A65)</f>
        <v/>
      </c>
      <c r="B69" s="401" t="str">
        <f>IF('1042Bd Stammdaten Mitarb.'!B65="","",'1042Bd Stammdaten Mitarb.'!B65)</f>
        <v/>
      </c>
      <c r="C69" s="562" t="str">
        <f>IF('1042Bd Stammdaten Mitarb.'!C65="","",'1042Bd Stammdaten Mitarb.'!C65)</f>
        <v/>
      </c>
      <c r="D69" s="563"/>
      <c r="E69" s="480" t="str">
        <f>IF('1042Bd Stammdaten Mitarb.'!D65="","",'1042Bd Stammdaten Mitarb.'!D65)</f>
        <v/>
      </c>
      <c r="F69" s="212" t="str">
        <f>IF(A69="","",'1042Bd Stammdaten Mitarb.'!M65)</f>
        <v/>
      </c>
      <c r="G69" s="214"/>
      <c r="H69" s="170"/>
      <c r="I69" s="170"/>
      <c r="J69" s="87" t="str">
        <f t="shared" si="10"/>
        <v/>
      </c>
      <c r="K69" s="212" t="str">
        <f>IF(A69="","",'1042Bd Stammdaten Mitarb.'!M65)</f>
        <v/>
      </c>
      <c r="L69" s="213"/>
      <c r="M69" s="170"/>
      <c r="N69" s="170"/>
      <c r="O69" s="88" t="str">
        <f t="shared" si="11"/>
        <v/>
      </c>
      <c r="P69" s="258"/>
      <c r="Q69" s="259" t="str">
        <f>IF($C69="","",'1042Ed Abrechnung'!D69)</f>
        <v/>
      </c>
      <c r="R69" s="259" t="str">
        <f>IF(OR($C69="",'1042Bd Stammdaten Mitarb.'!M65=""),"",'1042Bd Stammdaten Mitarb.'!M65)</f>
        <v/>
      </c>
      <c r="S69" s="258" t="str">
        <f t="shared" si="12"/>
        <v/>
      </c>
      <c r="T69" s="258" t="str">
        <f t="shared" si="13"/>
        <v/>
      </c>
      <c r="U69" s="260">
        <f t="shared" si="14"/>
        <v>0</v>
      </c>
      <c r="V69" s="260">
        <f t="shared" si="15"/>
        <v>0</v>
      </c>
      <c r="W69" s="260">
        <f t="shared" si="16"/>
        <v>0</v>
      </c>
      <c r="X69" s="260">
        <f t="shared" si="17"/>
        <v>0</v>
      </c>
      <c r="Y69" s="260">
        <f t="shared" si="18"/>
        <v>0</v>
      </c>
      <c r="Z69" s="260">
        <f t="shared" si="19"/>
        <v>0</v>
      </c>
      <c r="AA69" s="243">
        <f t="shared" si="20"/>
        <v>0</v>
      </c>
    </row>
    <row r="70" spans="1:27" s="244" customFormat="1" ht="16.899999999999999" customHeight="1" x14ac:dyDescent="0.25">
      <c r="A70" s="400" t="str">
        <f>IF('1042Bd Stammdaten Mitarb.'!A66="","",'1042Bd Stammdaten Mitarb.'!A66)</f>
        <v/>
      </c>
      <c r="B70" s="401" t="str">
        <f>IF('1042Bd Stammdaten Mitarb.'!B66="","",'1042Bd Stammdaten Mitarb.'!B66)</f>
        <v/>
      </c>
      <c r="C70" s="562" t="str">
        <f>IF('1042Bd Stammdaten Mitarb.'!C66="","",'1042Bd Stammdaten Mitarb.'!C66)</f>
        <v/>
      </c>
      <c r="D70" s="563"/>
      <c r="E70" s="480" t="str">
        <f>IF('1042Bd Stammdaten Mitarb.'!D66="","",'1042Bd Stammdaten Mitarb.'!D66)</f>
        <v/>
      </c>
      <c r="F70" s="212" t="str">
        <f>IF(A70="","",'1042Bd Stammdaten Mitarb.'!M66)</f>
        <v/>
      </c>
      <c r="G70" s="214"/>
      <c r="H70" s="170"/>
      <c r="I70" s="170"/>
      <c r="J70" s="87" t="str">
        <f t="shared" si="10"/>
        <v/>
      </c>
      <c r="K70" s="212" t="str">
        <f>IF(A70="","",'1042Bd Stammdaten Mitarb.'!M66)</f>
        <v/>
      </c>
      <c r="L70" s="213"/>
      <c r="M70" s="170"/>
      <c r="N70" s="170"/>
      <c r="O70" s="88" t="str">
        <f t="shared" si="11"/>
        <v/>
      </c>
      <c r="P70" s="258"/>
      <c r="Q70" s="259" t="str">
        <f>IF($C70="","",'1042Ed Abrechnung'!D70)</f>
        <v/>
      </c>
      <c r="R70" s="259" t="str">
        <f>IF(OR($C70="",'1042Bd Stammdaten Mitarb.'!M66=""),"",'1042Bd Stammdaten Mitarb.'!M66)</f>
        <v/>
      </c>
      <c r="S70" s="258" t="str">
        <f t="shared" si="12"/>
        <v/>
      </c>
      <c r="T70" s="258" t="str">
        <f t="shared" si="13"/>
        <v/>
      </c>
      <c r="U70" s="260">
        <f t="shared" si="14"/>
        <v>0</v>
      </c>
      <c r="V70" s="260">
        <f t="shared" si="15"/>
        <v>0</v>
      </c>
      <c r="W70" s="260">
        <f t="shared" si="16"/>
        <v>0</v>
      </c>
      <c r="X70" s="260">
        <f t="shared" si="17"/>
        <v>0</v>
      </c>
      <c r="Y70" s="260">
        <f t="shared" si="18"/>
        <v>0</v>
      </c>
      <c r="Z70" s="260">
        <f t="shared" si="19"/>
        <v>0</v>
      </c>
      <c r="AA70" s="243">
        <f t="shared" si="20"/>
        <v>0</v>
      </c>
    </row>
    <row r="71" spans="1:27" s="244" customFormat="1" ht="16.899999999999999" customHeight="1" x14ac:dyDescent="0.25">
      <c r="A71" s="400" t="str">
        <f>IF('1042Bd Stammdaten Mitarb.'!A67="","",'1042Bd Stammdaten Mitarb.'!A67)</f>
        <v/>
      </c>
      <c r="B71" s="401" t="str">
        <f>IF('1042Bd Stammdaten Mitarb.'!B67="","",'1042Bd Stammdaten Mitarb.'!B67)</f>
        <v/>
      </c>
      <c r="C71" s="562" t="str">
        <f>IF('1042Bd Stammdaten Mitarb.'!C67="","",'1042Bd Stammdaten Mitarb.'!C67)</f>
        <v/>
      </c>
      <c r="D71" s="563"/>
      <c r="E71" s="480" t="str">
        <f>IF('1042Bd Stammdaten Mitarb.'!D67="","",'1042Bd Stammdaten Mitarb.'!D67)</f>
        <v/>
      </c>
      <c r="F71" s="212" t="str">
        <f>IF(A71="","",'1042Bd Stammdaten Mitarb.'!M67)</f>
        <v/>
      </c>
      <c r="G71" s="214"/>
      <c r="H71" s="170"/>
      <c r="I71" s="170"/>
      <c r="J71" s="87" t="str">
        <f t="shared" si="10"/>
        <v/>
      </c>
      <c r="K71" s="212" t="str">
        <f>IF(A71="","",'1042Bd Stammdaten Mitarb.'!M67)</f>
        <v/>
      </c>
      <c r="L71" s="213"/>
      <c r="M71" s="170"/>
      <c r="N71" s="170"/>
      <c r="O71" s="88" t="str">
        <f t="shared" si="11"/>
        <v/>
      </c>
      <c r="P71" s="258"/>
      <c r="Q71" s="259" t="str">
        <f>IF($C71="","",'1042Ed Abrechnung'!D71)</f>
        <v/>
      </c>
      <c r="R71" s="259" t="str">
        <f>IF(OR($C71="",'1042Bd Stammdaten Mitarb.'!M67=""),"",'1042Bd Stammdaten Mitarb.'!M67)</f>
        <v/>
      </c>
      <c r="S71" s="258" t="str">
        <f t="shared" si="12"/>
        <v/>
      </c>
      <c r="T71" s="258" t="str">
        <f t="shared" si="13"/>
        <v/>
      </c>
      <c r="U71" s="260">
        <f t="shared" si="14"/>
        <v>0</v>
      </c>
      <c r="V71" s="260">
        <f t="shared" si="15"/>
        <v>0</v>
      </c>
      <c r="W71" s="260">
        <f t="shared" si="16"/>
        <v>0</v>
      </c>
      <c r="X71" s="260">
        <f t="shared" si="17"/>
        <v>0</v>
      </c>
      <c r="Y71" s="260">
        <f t="shared" si="18"/>
        <v>0</v>
      </c>
      <c r="Z71" s="260">
        <f t="shared" si="19"/>
        <v>0</v>
      </c>
      <c r="AA71" s="243">
        <f t="shared" si="20"/>
        <v>0</v>
      </c>
    </row>
    <row r="72" spans="1:27" s="244" customFormat="1" ht="16.899999999999999" customHeight="1" x14ac:dyDescent="0.25">
      <c r="A72" s="400" t="str">
        <f>IF('1042Bd Stammdaten Mitarb.'!A68="","",'1042Bd Stammdaten Mitarb.'!A68)</f>
        <v/>
      </c>
      <c r="B72" s="401" t="str">
        <f>IF('1042Bd Stammdaten Mitarb.'!B68="","",'1042Bd Stammdaten Mitarb.'!B68)</f>
        <v/>
      </c>
      <c r="C72" s="562" t="str">
        <f>IF('1042Bd Stammdaten Mitarb.'!C68="","",'1042Bd Stammdaten Mitarb.'!C68)</f>
        <v/>
      </c>
      <c r="D72" s="563"/>
      <c r="E72" s="480" t="str">
        <f>IF('1042Bd Stammdaten Mitarb.'!D68="","",'1042Bd Stammdaten Mitarb.'!D68)</f>
        <v/>
      </c>
      <c r="F72" s="212" t="str">
        <f>IF(A72="","",'1042Bd Stammdaten Mitarb.'!M68)</f>
        <v/>
      </c>
      <c r="G72" s="214"/>
      <c r="H72" s="170"/>
      <c r="I72" s="170"/>
      <c r="J72" s="87" t="str">
        <f t="shared" si="10"/>
        <v/>
      </c>
      <c r="K72" s="212" t="str">
        <f>IF(A72="","",'1042Bd Stammdaten Mitarb.'!M68)</f>
        <v/>
      </c>
      <c r="L72" s="213"/>
      <c r="M72" s="170"/>
      <c r="N72" s="170"/>
      <c r="O72" s="88" t="str">
        <f t="shared" si="11"/>
        <v/>
      </c>
      <c r="P72" s="258"/>
      <c r="Q72" s="259" t="str">
        <f>IF($C72="","",'1042Ed Abrechnung'!D72)</f>
        <v/>
      </c>
      <c r="R72" s="259" t="str">
        <f>IF(OR($C72="",'1042Bd Stammdaten Mitarb.'!M68=""),"",'1042Bd Stammdaten Mitarb.'!M68)</f>
        <v/>
      </c>
      <c r="S72" s="258" t="str">
        <f t="shared" si="12"/>
        <v/>
      </c>
      <c r="T72" s="258" t="str">
        <f t="shared" si="13"/>
        <v/>
      </c>
      <c r="U72" s="260">
        <f t="shared" si="14"/>
        <v>0</v>
      </c>
      <c r="V72" s="260">
        <f t="shared" si="15"/>
        <v>0</v>
      </c>
      <c r="W72" s="260">
        <f t="shared" si="16"/>
        <v>0</v>
      </c>
      <c r="X72" s="260">
        <f t="shared" si="17"/>
        <v>0</v>
      </c>
      <c r="Y72" s="260">
        <f t="shared" si="18"/>
        <v>0</v>
      </c>
      <c r="Z72" s="260">
        <f t="shared" si="19"/>
        <v>0</v>
      </c>
      <c r="AA72" s="243">
        <f t="shared" si="20"/>
        <v>0</v>
      </c>
    </row>
    <row r="73" spans="1:27" s="244" customFormat="1" ht="16.899999999999999" customHeight="1" x14ac:dyDescent="0.25">
      <c r="A73" s="400" t="str">
        <f>IF('1042Bd Stammdaten Mitarb.'!A69="","",'1042Bd Stammdaten Mitarb.'!A69)</f>
        <v/>
      </c>
      <c r="B73" s="401" t="str">
        <f>IF('1042Bd Stammdaten Mitarb.'!B69="","",'1042Bd Stammdaten Mitarb.'!B69)</f>
        <v/>
      </c>
      <c r="C73" s="562" t="str">
        <f>IF('1042Bd Stammdaten Mitarb.'!C69="","",'1042Bd Stammdaten Mitarb.'!C69)</f>
        <v/>
      </c>
      <c r="D73" s="563"/>
      <c r="E73" s="480" t="str">
        <f>IF('1042Bd Stammdaten Mitarb.'!D69="","",'1042Bd Stammdaten Mitarb.'!D69)</f>
        <v/>
      </c>
      <c r="F73" s="212" t="str">
        <f>IF(A73="","",'1042Bd Stammdaten Mitarb.'!M69)</f>
        <v/>
      </c>
      <c r="G73" s="214"/>
      <c r="H73" s="170"/>
      <c r="I73" s="170"/>
      <c r="J73" s="87" t="str">
        <f t="shared" si="10"/>
        <v/>
      </c>
      <c r="K73" s="212" t="str">
        <f>IF(A73="","",'1042Bd Stammdaten Mitarb.'!M69)</f>
        <v/>
      </c>
      <c r="L73" s="213"/>
      <c r="M73" s="170"/>
      <c r="N73" s="170"/>
      <c r="O73" s="88" t="str">
        <f t="shared" si="11"/>
        <v/>
      </c>
      <c r="P73" s="258"/>
      <c r="Q73" s="259" t="str">
        <f>IF($C73="","",'1042Ed Abrechnung'!D73)</f>
        <v/>
      </c>
      <c r="R73" s="259" t="str">
        <f>IF(OR($C73="",'1042Bd Stammdaten Mitarb.'!M69=""),"",'1042Bd Stammdaten Mitarb.'!M69)</f>
        <v/>
      </c>
      <c r="S73" s="258" t="str">
        <f t="shared" si="12"/>
        <v/>
      </c>
      <c r="T73" s="258" t="str">
        <f t="shared" si="13"/>
        <v/>
      </c>
      <c r="U73" s="260">
        <f t="shared" si="14"/>
        <v>0</v>
      </c>
      <c r="V73" s="260">
        <f t="shared" si="15"/>
        <v>0</v>
      </c>
      <c r="W73" s="260">
        <f t="shared" si="16"/>
        <v>0</v>
      </c>
      <c r="X73" s="260">
        <f t="shared" si="17"/>
        <v>0</v>
      </c>
      <c r="Y73" s="260">
        <f t="shared" si="18"/>
        <v>0</v>
      </c>
      <c r="Z73" s="260">
        <f t="shared" si="19"/>
        <v>0</v>
      </c>
      <c r="AA73" s="243">
        <f t="shared" si="20"/>
        <v>0</v>
      </c>
    </row>
    <row r="74" spans="1:27" s="244" customFormat="1" ht="16.899999999999999" customHeight="1" x14ac:dyDescent="0.25">
      <c r="A74" s="400" t="str">
        <f>IF('1042Bd Stammdaten Mitarb.'!A70="","",'1042Bd Stammdaten Mitarb.'!A70)</f>
        <v/>
      </c>
      <c r="B74" s="401" t="str">
        <f>IF('1042Bd Stammdaten Mitarb.'!B70="","",'1042Bd Stammdaten Mitarb.'!B70)</f>
        <v/>
      </c>
      <c r="C74" s="562" t="str">
        <f>IF('1042Bd Stammdaten Mitarb.'!C70="","",'1042Bd Stammdaten Mitarb.'!C70)</f>
        <v/>
      </c>
      <c r="D74" s="563"/>
      <c r="E74" s="480" t="str">
        <f>IF('1042Bd Stammdaten Mitarb.'!D70="","",'1042Bd Stammdaten Mitarb.'!D70)</f>
        <v/>
      </c>
      <c r="F74" s="212" t="str">
        <f>IF(A74="","",'1042Bd Stammdaten Mitarb.'!M70)</f>
        <v/>
      </c>
      <c r="G74" s="214"/>
      <c r="H74" s="170"/>
      <c r="I74" s="170"/>
      <c r="J74" s="87" t="str">
        <f t="shared" si="10"/>
        <v/>
      </c>
      <c r="K74" s="212" t="str">
        <f>IF(A74="","",'1042Bd Stammdaten Mitarb.'!M70)</f>
        <v/>
      </c>
      <c r="L74" s="213"/>
      <c r="M74" s="170"/>
      <c r="N74" s="170"/>
      <c r="O74" s="88" t="str">
        <f t="shared" si="11"/>
        <v/>
      </c>
      <c r="P74" s="258"/>
      <c r="Q74" s="259" t="str">
        <f>IF($C74="","",'1042Ed Abrechnung'!D74)</f>
        <v/>
      </c>
      <c r="R74" s="259" t="str">
        <f>IF(OR($C74="",'1042Bd Stammdaten Mitarb.'!M70=""),"",'1042Bd Stammdaten Mitarb.'!M70)</f>
        <v/>
      </c>
      <c r="S74" s="258" t="str">
        <f t="shared" si="12"/>
        <v/>
      </c>
      <c r="T74" s="258" t="str">
        <f t="shared" si="13"/>
        <v/>
      </c>
      <c r="U74" s="260">
        <f t="shared" si="14"/>
        <v>0</v>
      </c>
      <c r="V74" s="260">
        <f t="shared" si="15"/>
        <v>0</v>
      </c>
      <c r="W74" s="260">
        <f t="shared" si="16"/>
        <v>0</v>
      </c>
      <c r="X74" s="260">
        <f t="shared" si="17"/>
        <v>0</v>
      </c>
      <c r="Y74" s="260">
        <f t="shared" si="18"/>
        <v>0</v>
      </c>
      <c r="Z74" s="260">
        <f t="shared" si="19"/>
        <v>0</v>
      </c>
      <c r="AA74" s="243">
        <f t="shared" si="20"/>
        <v>0</v>
      </c>
    </row>
    <row r="75" spans="1:27" s="244" customFormat="1" ht="16.899999999999999" customHeight="1" x14ac:dyDescent="0.25">
      <c r="A75" s="400" t="str">
        <f>IF('1042Bd Stammdaten Mitarb.'!A71="","",'1042Bd Stammdaten Mitarb.'!A71)</f>
        <v/>
      </c>
      <c r="B75" s="401" t="str">
        <f>IF('1042Bd Stammdaten Mitarb.'!B71="","",'1042Bd Stammdaten Mitarb.'!B71)</f>
        <v/>
      </c>
      <c r="C75" s="562" t="str">
        <f>IF('1042Bd Stammdaten Mitarb.'!C71="","",'1042Bd Stammdaten Mitarb.'!C71)</f>
        <v/>
      </c>
      <c r="D75" s="563"/>
      <c r="E75" s="480" t="str">
        <f>IF('1042Bd Stammdaten Mitarb.'!D71="","",'1042Bd Stammdaten Mitarb.'!D71)</f>
        <v/>
      </c>
      <c r="F75" s="212" t="str">
        <f>IF(A75="","",'1042Bd Stammdaten Mitarb.'!M71)</f>
        <v/>
      </c>
      <c r="G75" s="214"/>
      <c r="H75" s="170"/>
      <c r="I75" s="170"/>
      <c r="J75" s="87" t="str">
        <f t="shared" si="10"/>
        <v/>
      </c>
      <c r="K75" s="212" t="str">
        <f>IF(A75="","",'1042Bd Stammdaten Mitarb.'!M71)</f>
        <v/>
      </c>
      <c r="L75" s="213"/>
      <c r="M75" s="170"/>
      <c r="N75" s="170"/>
      <c r="O75" s="88" t="str">
        <f t="shared" si="11"/>
        <v/>
      </c>
      <c r="P75" s="258"/>
      <c r="Q75" s="259" t="str">
        <f>IF($C75="","",'1042Ed Abrechnung'!D75)</f>
        <v/>
      </c>
      <c r="R75" s="259" t="str">
        <f>IF(OR($C75="",'1042Bd Stammdaten Mitarb.'!M71=""),"",'1042Bd Stammdaten Mitarb.'!M71)</f>
        <v/>
      </c>
      <c r="S75" s="258" t="str">
        <f t="shared" si="12"/>
        <v/>
      </c>
      <c r="T75" s="258" t="str">
        <f t="shared" si="13"/>
        <v/>
      </c>
      <c r="U75" s="260">
        <f t="shared" si="14"/>
        <v>0</v>
      </c>
      <c r="V75" s="260">
        <f t="shared" si="15"/>
        <v>0</v>
      </c>
      <c r="W75" s="260">
        <f t="shared" si="16"/>
        <v>0</v>
      </c>
      <c r="X75" s="260">
        <f t="shared" si="17"/>
        <v>0</v>
      </c>
      <c r="Y75" s="260">
        <f t="shared" si="18"/>
        <v>0</v>
      </c>
      <c r="Z75" s="260">
        <f t="shared" si="19"/>
        <v>0</v>
      </c>
      <c r="AA75" s="243">
        <f t="shared" si="20"/>
        <v>0</v>
      </c>
    </row>
    <row r="76" spans="1:27" s="244" customFormat="1" ht="16.899999999999999" customHeight="1" x14ac:dyDescent="0.25">
      <c r="A76" s="400" t="str">
        <f>IF('1042Bd Stammdaten Mitarb.'!A72="","",'1042Bd Stammdaten Mitarb.'!A72)</f>
        <v/>
      </c>
      <c r="B76" s="401" t="str">
        <f>IF('1042Bd Stammdaten Mitarb.'!B72="","",'1042Bd Stammdaten Mitarb.'!B72)</f>
        <v/>
      </c>
      <c r="C76" s="562" t="str">
        <f>IF('1042Bd Stammdaten Mitarb.'!C72="","",'1042Bd Stammdaten Mitarb.'!C72)</f>
        <v/>
      </c>
      <c r="D76" s="563"/>
      <c r="E76" s="480" t="str">
        <f>IF('1042Bd Stammdaten Mitarb.'!D72="","",'1042Bd Stammdaten Mitarb.'!D72)</f>
        <v/>
      </c>
      <c r="F76" s="212" t="str">
        <f>IF(A76="","",'1042Bd Stammdaten Mitarb.'!M72)</f>
        <v/>
      </c>
      <c r="G76" s="214"/>
      <c r="H76" s="170"/>
      <c r="I76" s="170"/>
      <c r="J76" s="87" t="str">
        <f t="shared" si="10"/>
        <v/>
      </c>
      <c r="K76" s="212" t="str">
        <f>IF(A76="","",'1042Bd Stammdaten Mitarb.'!M72)</f>
        <v/>
      </c>
      <c r="L76" s="213"/>
      <c r="M76" s="170"/>
      <c r="N76" s="170"/>
      <c r="O76" s="88" t="str">
        <f t="shared" si="11"/>
        <v/>
      </c>
      <c r="P76" s="258"/>
      <c r="Q76" s="259" t="str">
        <f>IF($C76="","",'1042Ed Abrechnung'!D76)</f>
        <v/>
      </c>
      <c r="R76" s="259" t="str">
        <f>IF(OR($C76="",'1042Bd Stammdaten Mitarb.'!M72=""),"",'1042Bd Stammdaten Mitarb.'!M72)</f>
        <v/>
      </c>
      <c r="S76" s="258" t="str">
        <f t="shared" si="12"/>
        <v/>
      </c>
      <c r="T76" s="258" t="str">
        <f t="shared" si="13"/>
        <v/>
      </c>
      <c r="U76" s="260">
        <f t="shared" si="14"/>
        <v>0</v>
      </c>
      <c r="V76" s="260">
        <f t="shared" si="15"/>
        <v>0</v>
      </c>
      <c r="W76" s="260">
        <f t="shared" si="16"/>
        <v>0</v>
      </c>
      <c r="X76" s="260">
        <f t="shared" si="17"/>
        <v>0</v>
      </c>
      <c r="Y76" s="260">
        <f t="shared" si="18"/>
        <v>0</v>
      </c>
      <c r="Z76" s="260">
        <f t="shared" si="19"/>
        <v>0</v>
      </c>
      <c r="AA76" s="243">
        <f t="shared" si="20"/>
        <v>0</v>
      </c>
    </row>
    <row r="77" spans="1:27" s="244" customFormat="1" ht="16.899999999999999" customHeight="1" x14ac:dyDescent="0.25">
      <c r="A77" s="400" t="str">
        <f>IF('1042Bd Stammdaten Mitarb.'!A73="","",'1042Bd Stammdaten Mitarb.'!A73)</f>
        <v/>
      </c>
      <c r="B77" s="401" t="str">
        <f>IF('1042Bd Stammdaten Mitarb.'!B73="","",'1042Bd Stammdaten Mitarb.'!B73)</f>
        <v/>
      </c>
      <c r="C77" s="562" t="str">
        <f>IF('1042Bd Stammdaten Mitarb.'!C73="","",'1042Bd Stammdaten Mitarb.'!C73)</f>
        <v/>
      </c>
      <c r="D77" s="563"/>
      <c r="E77" s="480" t="str">
        <f>IF('1042Bd Stammdaten Mitarb.'!D73="","",'1042Bd Stammdaten Mitarb.'!D73)</f>
        <v/>
      </c>
      <c r="F77" s="212" t="str">
        <f>IF(A77="","",'1042Bd Stammdaten Mitarb.'!M73)</f>
        <v/>
      </c>
      <c r="G77" s="214"/>
      <c r="H77" s="170"/>
      <c r="I77" s="170"/>
      <c r="J77" s="87" t="str">
        <f t="shared" si="10"/>
        <v/>
      </c>
      <c r="K77" s="212" t="str">
        <f>IF(A77="","",'1042Bd Stammdaten Mitarb.'!M73)</f>
        <v/>
      </c>
      <c r="L77" s="213"/>
      <c r="M77" s="170"/>
      <c r="N77" s="170"/>
      <c r="O77" s="88" t="str">
        <f t="shared" si="11"/>
        <v/>
      </c>
      <c r="P77" s="258"/>
      <c r="Q77" s="259" t="str">
        <f>IF($C77="","",'1042Ed Abrechnung'!D77)</f>
        <v/>
      </c>
      <c r="R77" s="259" t="str">
        <f>IF(OR($C77="",'1042Bd Stammdaten Mitarb.'!M73=""),"",'1042Bd Stammdaten Mitarb.'!M73)</f>
        <v/>
      </c>
      <c r="S77" s="258" t="str">
        <f t="shared" si="12"/>
        <v/>
      </c>
      <c r="T77" s="258" t="str">
        <f t="shared" si="13"/>
        <v/>
      </c>
      <c r="U77" s="260">
        <f t="shared" si="14"/>
        <v>0</v>
      </c>
      <c r="V77" s="260">
        <f t="shared" si="15"/>
        <v>0</v>
      </c>
      <c r="W77" s="260">
        <f t="shared" si="16"/>
        <v>0</v>
      </c>
      <c r="X77" s="260">
        <f t="shared" si="17"/>
        <v>0</v>
      </c>
      <c r="Y77" s="260">
        <f t="shared" si="18"/>
        <v>0</v>
      </c>
      <c r="Z77" s="260">
        <f t="shared" si="19"/>
        <v>0</v>
      </c>
      <c r="AA77" s="243">
        <f t="shared" si="20"/>
        <v>0</v>
      </c>
    </row>
    <row r="78" spans="1:27" s="244" customFormat="1" ht="16.899999999999999" customHeight="1" x14ac:dyDescent="0.25">
      <c r="A78" s="400" t="str">
        <f>IF('1042Bd Stammdaten Mitarb.'!A74="","",'1042Bd Stammdaten Mitarb.'!A74)</f>
        <v/>
      </c>
      <c r="B78" s="401" t="str">
        <f>IF('1042Bd Stammdaten Mitarb.'!B74="","",'1042Bd Stammdaten Mitarb.'!B74)</f>
        <v/>
      </c>
      <c r="C78" s="562" t="str">
        <f>IF('1042Bd Stammdaten Mitarb.'!C74="","",'1042Bd Stammdaten Mitarb.'!C74)</f>
        <v/>
      </c>
      <c r="D78" s="563"/>
      <c r="E78" s="480" t="str">
        <f>IF('1042Bd Stammdaten Mitarb.'!D74="","",'1042Bd Stammdaten Mitarb.'!D74)</f>
        <v/>
      </c>
      <c r="F78" s="212" t="str">
        <f>IF(A78="","",'1042Bd Stammdaten Mitarb.'!M74)</f>
        <v/>
      </c>
      <c r="G78" s="214"/>
      <c r="H78" s="170"/>
      <c r="I78" s="170"/>
      <c r="J78" s="87" t="str">
        <f t="shared" ref="J78:J141" si="21">S78</f>
        <v/>
      </c>
      <c r="K78" s="212" t="str">
        <f>IF(A78="","",'1042Bd Stammdaten Mitarb.'!M74)</f>
        <v/>
      </c>
      <c r="L78" s="213"/>
      <c r="M78" s="170"/>
      <c r="N78" s="170"/>
      <c r="O78" s="88" t="str">
        <f t="shared" ref="O78:O141" si="22">T78</f>
        <v/>
      </c>
      <c r="P78" s="258"/>
      <c r="Q78" s="259" t="str">
        <f>IF($C78="","",'1042Ed Abrechnung'!D78)</f>
        <v/>
      </c>
      <c r="R78" s="259" t="str">
        <f>IF(OR($C78="",'1042Bd Stammdaten Mitarb.'!M74=""),"",'1042Bd Stammdaten Mitarb.'!M74)</f>
        <v/>
      </c>
      <c r="S78" s="258" t="str">
        <f t="shared" ref="S78:S141" si="23">IF(OR($C78="",G78="",H78="",I78=""),"",MAX(G78-H78-I78,0))</f>
        <v/>
      </c>
      <c r="T78" s="258" t="str">
        <f t="shared" ref="T78:T141" si="24">IF(OR(L78="",M78="",N78=""),"",MAX(L78-M78-N78,0))</f>
        <v/>
      </c>
      <c r="U78" s="260">
        <f t="shared" ref="U78:U141" si="25">IF(OR(J78=""),0,G78)</f>
        <v>0</v>
      </c>
      <c r="V78" s="260">
        <f t="shared" ref="V78:V141" si="26">IF(OR(J78=""),0,I78)</f>
        <v>0</v>
      </c>
      <c r="W78" s="260">
        <f t="shared" ref="W78:W141" si="27">IF(OR(J78&lt;=0,J78=""),0,S78)</f>
        <v>0</v>
      </c>
      <c r="X78" s="260">
        <f t="shared" ref="X78:X141" si="28">IF(OR(O78=""),0,L78)</f>
        <v>0</v>
      </c>
      <c r="Y78" s="260">
        <f t="shared" ref="Y78:Y141" si="29">IF(OR(O78=""),0,N78)</f>
        <v>0</v>
      </c>
      <c r="Z78" s="260">
        <f t="shared" ref="Z78:Z141" si="30">IF(OR(O78&lt;=0,O78=""),0,T78)</f>
        <v>0</v>
      </c>
      <c r="AA78" s="243">
        <f t="shared" ref="AA78:AA141" si="31">MAX(Q78:Z78)</f>
        <v>0</v>
      </c>
    </row>
    <row r="79" spans="1:27" s="244" customFormat="1" ht="16.899999999999999" customHeight="1" x14ac:dyDescent="0.25">
      <c r="A79" s="400" t="str">
        <f>IF('1042Bd Stammdaten Mitarb.'!A75="","",'1042Bd Stammdaten Mitarb.'!A75)</f>
        <v/>
      </c>
      <c r="B79" s="401" t="str">
        <f>IF('1042Bd Stammdaten Mitarb.'!B75="","",'1042Bd Stammdaten Mitarb.'!B75)</f>
        <v/>
      </c>
      <c r="C79" s="562" t="str">
        <f>IF('1042Bd Stammdaten Mitarb.'!C75="","",'1042Bd Stammdaten Mitarb.'!C75)</f>
        <v/>
      </c>
      <c r="D79" s="563"/>
      <c r="E79" s="480" t="str">
        <f>IF('1042Bd Stammdaten Mitarb.'!D75="","",'1042Bd Stammdaten Mitarb.'!D75)</f>
        <v/>
      </c>
      <c r="F79" s="212" t="str">
        <f>IF(A79="","",'1042Bd Stammdaten Mitarb.'!M75)</f>
        <v/>
      </c>
      <c r="G79" s="214"/>
      <c r="H79" s="170"/>
      <c r="I79" s="170"/>
      <c r="J79" s="87" t="str">
        <f t="shared" si="21"/>
        <v/>
      </c>
      <c r="K79" s="212" t="str">
        <f>IF(A79="","",'1042Bd Stammdaten Mitarb.'!M75)</f>
        <v/>
      </c>
      <c r="L79" s="213"/>
      <c r="M79" s="170"/>
      <c r="N79" s="170"/>
      <c r="O79" s="88" t="str">
        <f t="shared" si="22"/>
        <v/>
      </c>
      <c r="P79" s="258"/>
      <c r="Q79" s="259" t="str">
        <f>IF($C79="","",'1042Ed Abrechnung'!D79)</f>
        <v/>
      </c>
      <c r="R79" s="259" t="str">
        <f>IF(OR($C79="",'1042Bd Stammdaten Mitarb.'!M75=""),"",'1042Bd Stammdaten Mitarb.'!M75)</f>
        <v/>
      </c>
      <c r="S79" s="258" t="str">
        <f t="shared" si="23"/>
        <v/>
      </c>
      <c r="T79" s="258" t="str">
        <f t="shared" si="24"/>
        <v/>
      </c>
      <c r="U79" s="260">
        <f t="shared" si="25"/>
        <v>0</v>
      </c>
      <c r="V79" s="260">
        <f t="shared" si="26"/>
        <v>0</v>
      </c>
      <c r="W79" s="260">
        <f t="shared" si="27"/>
        <v>0</v>
      </c>
      <c r="X79" s="260">
        <f t="shared" si="28"/>
        <v>0</v>
      </c>
      <c r="Y79" s="260">
        <f t="shared" si="29"/>
        <v>0</v>
      </c>
      <c r="Z79" s="260">
        <f t="shared" si="30"/>
        <v>0</v>
      </c>
      <c r="AA79" s="243">
        <f t="shared" si="31"/>
        <v>0</v>
      </c>
    </row>
    <row r="80" spans="1:27" s="244" customFormat="1" ht="16.899999999999999" customHeight="1" x14ac:dyDescent="0.25">
      <c r="A80" s="400" t="str">
        <f>IF('1042Bd Stammdaten Mitarb.'!A76="","",'1042Bd Stammdaten Mitarb.'!A76)</f>
        <v/>
      </c>
      <c r="B80" s="401" t="str">
        <f>IF('1042Bd Stammdaten Mitarb.'!B76="","",'1042Bd Stammdaten Mitarb.'!B76)</f>
        <v/>
      </c>
      <c r="C80" s="562" t="str">
        <f>IF('1042Bd Stammdaten Mitarb.'!C76="","",'1042Bd Stammdaten Mitarb.'!C76)</f>
        <v/>
      </c>
      <c r="D80" s="563"/>
      <c r="E80" s="480" t="str">
        <f>IF('1042Bd Stammdaten Mitarb.'!D76="","",'1042Bd Stammdaten Mitarb.'!D76)</f>
        <v/>
      </c>
      <c r="F80" s="212" t="str">
        <f>IF(A80="","",'1042Bd Stammdaten Mitarb.'!M76)</f>
        <v/>
      </c>
      <c r="G80" s="214"/>
      <c r="H80" s="170"/>
      <c r="I80" s="170"/>
      <c r="J80" s="87" t="str">
        <f t="shared" si="21"/>
        <v/>
      </c>
      <c r="K80" s="212" t="str">
        <f>IF(A80="","",'1042Bd Stammdaten Mitarb.'!M76)</f>
        <v/>
      </c>
      <c r="L80" s="213"/>
      <c r="M80" s="170"/>
      <c r="N80" s="170"/>
      <c r="O80" s="88" t="str">
        <f t="shared" si="22"/>
        <v/>
      </c>
      <c r="P80" s="258"/>
      <c r="Q80" s="259" t="str">
        <f>IF($C80="","",'1042Ed Abrechnung'!D80)</f>
        <v/>
      </c>
      <c r="R80" s="259" t="str">
        <f>IF(OR($C80="",'1042Bd Stammdaten Mitarb.'!M76=""),"",'1042Bd Stammdaten Mitarb.'!M76)</f>
        <v/>
      </c>
      <c r="S80" s="258" t="str">
        <f t="shared" si="23"/>
        <v/>
      </c>
      <c r="T80" s="258" t="str">
        <f t="shared" si="24"/>
        <v/>
      </c>
      <c r="U80" s="260">
        <f t="shared" si="25"/>
        <v>0</v>
      </c>
      <c r="V80" s="260">
        <f t="shared" si="26"/>
        <v>0</v>
      </c>
      <c r="W80" s="260">
        <f t="shared" si="27"/>
        <v>0</v>
      </c>
      <c r="X80" s="260">
        <f t="shared" si="28"/>
        <v>0</v>
      </c>
      <c r="Y80" s="260">
        <f t="shared" si="29"/>
        <v>0</v>
      </c>
      <c r="Z80" s="260">
        <f t="shared" si="30"/>
        <v>0</v>
      </c>
      <c r="AA80" s="243">
        <f t="shared" si="31"/>
        <v>0</v>
      </c>
    </row>
    <row r="81" spans="1:27" s="244" customFormat="1" ht="16.899999999999999" customHeight="1" x14ac:dyDescent="0.25">
      <c r="A81" s="400" t="str">
        <f>IF('1042Bd Stammdaten Mitarb.'!A77="","",'1042Bd Stammdaten Mitarb.'!A77)</f>
        <v/>
      </c>
      <c r="B81" s="401" t="str">
        <f>IF('1042Bd Stammdaten Mitarb.'!B77="","",'1042Bd Stammdaten Mitarb.'!B77)</f>
        <v/>
      </c>
      <c r="C81" s="562" t="str">
        <f>IF('1042Bd Stammdaten Mitarb.'!C77="","",'1042Bd Stammdaten Mitarb.'!C77)</f>
        <v/>
      </c>
      <c r="D81" s="563"/>
      <c r="E81" s="480" t="str">
        <f>IF('1042Bd Stammdaten Mitarb.'!D77="","",'1042Bd Stammdaten Mitarb.'!D77)</f>
        <v/>
      </c>
      <c r="F81" s="212" t="str">
        <f>IF(A81="","",'1042Bd Stammdaten Mitarb.'!M77)</f>
        <v/>
      </c>
      <c r="G81" s="214"/>
      <c r="H81" s="170"/>
      <c r="I81" s="170"/>
      <c r="J81" s="87" t="str">
        <f t="shared" si="21"/>
        <v/>
      </c>
      <c r="K81" s="212" t="str">
        <f>IF(A81="","",'1042Bd Stammdaten Mitarb.'!M77)</f>
        <v/>
      </c>
      <c r="L81" s="213"/>
      <c r="M81" s="170"/>
      <c r="N81" s="170"/>
      <c r="O81" s="88" t="str">
        <f t="shared" si="22"/>
        <v/>
      </c>
      <c r="P81" s="258"/>
      <c r="Q81" s="259" t="str">
        <f>IF($C81="","",'1042Ed Abrechnung'!D81)</f>
        <v/>
      </c>
      <c r="R81" s="259" t="str">
        <f>IF(OR($C81="",'1042Bd Stammdaten Mitarb.'!M77=""),"",'1042Bd Stammdaten Mitarb.'!M77)</f>
        <v/>
      </c>
      <c r="S81" s="258" t="str">
        <f t="shared" si="23"/>
        <v/>
      </c>
      <c r="T81" s="258" t="str">
        <f t="shared" si="24"/>
        <v/>
      </c>
      <c r="U81" s="260">
        <f t="shared" si="25"/>
        <v>0</v>
      </c>
      <c r="V81" s="260">
        <f t="shared" si="26"/>
        <v>0</v>
      </c>
      <c r="W81" s="260">
        <f t="shared" si="27"/>
        <v>0</v>
      </c>
      <c r="X81" s="260">
        <f t="shared" si="28"/>
        <v>0</v>
      </c>
      <c r="Y81" s="260">
        <f t="shared" si="29"/>
        <v>0</v>
      </c>
      <c r="Z81" s="260">
        <f t="shared" si="30"/>
        <v>0</v>
      </c>
      <c r="AA81" s="243">
        <f t="shared" si="31"/>
        <v>0</v>
      </c>
    </row>
    <row r="82" spans="1:27" s="244" customFormat="1" ht="16.899999999999999" customHeight="1" x14ac:dyDescent="0.25">
      <c r="A82" s="400" t="str">
        <f>IF('1042Bd Stammdaten Mitarb.'!A78="","",'1042Bd Stammdaten Mitarb.'!A78)</f>
        <v/>
      </c>
      <c r="B82" s="401" t="str">
        <f>IF('1042Bd Stammdaten Mitarb.'!B78="","",'1042Bd Stammdaten Mitarb.'!B78)</f>
        <v/>
      </c>
      <c r="C82" s="562" t="str">
        <f>IF('1042Bd Stammdaten Mitarb.'!C78="","",'1042Bd Stammdaten Mitarb.'!C78)</f>
        <v/>
      </c>
      <c r="D82" s="563"/>
      <c r="E82" s="480" t="str">
        <f>IF('1042Bd Stammdaten Mitarb.'!D78="","",'1042Bd Stammdaten Mitarb.'!D78)</f>
        <v/>
      </c>
      <c r="F82" s="212" t="str">
        <f>IF(A82="","",'1042Bd Stammdaten Mitarb.'!M78)</f>
        <v/>
      </c>
      <c r="G82" s="214"/>
      <c r="H82" s="170"/>
      <c r="I82" s="170"/>
      <c r="J82" s="87" t="str">
        <f t="shared" si="21"/>
        <v/>
      </c>
      <c r="K82" s="212" t="str">
        <f>IF(A82="","",'1042Bd Stammdaten Mitarb.'!M78)</f>
        <v/>
      </c>
      <c r="L82" s="213"/>
      <c r="M82" s="170"/>
      <c r="N82" s="170"/>
      <c r="O82" s="88" t="str">
        <f t="shared" si="22"/>
        <v/>
      </c>
      <c r="P82" s="258"/>
      <c r="Q82" s="259" t="str">
        <f>IF($C82="","",'1042Ed Abrechnung'!D82)</f>
        <v/>
      </c>
      <c r="R82" s="259" t="str">
        <f>IF(OR($C82="",'1042Bd Stammdaten Mitarb.'!M78=""),"",'1042Bd Stammdaten Mitarb.'!M78)</f>
        <v/>
      </c>
      <c r="S82" s="258" t="str">
        <f t="shared" si="23"/>
        <v/>
      </c>
      <c r="T82" s="258" t="str">
        <f t="shared" si="24"/>
        <v/>
      </c>
      <c r="U82" s="260">
        <f t="shared" si="25"/>
        <v>0</v>
      </c>
      <c r="V82" s="260">
        <f t="shared" si="26"/>
        <v>0</v>
      </c>
      <c r="W82" s="260">
        <f t="shared" si="27"/>
        <v>0</v>
      </c>
      <c r="X82" s="260">
        <f t="shared" si="28"/>
        <v>0</v>
      </c>
      <c r="Y82" s="260">
        <f t="shared" si="29"/>
        <v>0</v>
      </c>
      <c r="Z82" s="260">
        <f t="shared" si="30"/>
        <v>0</v>
      </c>
      <c r="AA82" s="243">
        <f t="shared" si="31"/>
        <v>0</v>
      </c>
    </row>
    <row r="83" spans="1:27" s="244" customFormat="1" ht="16.899999999999999" customHeight="1" x14ac:dyDescent="0.25">
      <c r="A83" s="400" t="str">
        <f>IF('1042Bd Stammdaten Mitarb.'!A79="","",'1042Bd Stammdaten Mitarb.'!A79)</f>
        <v/>
      </c>
      <c r="B83" s="401" t="str">
        <f>IF('1042Bd Stammdaten Mitarb.'!B79="","",'1042Bd Stammdaten Mitarb.'!B79)</f>
        <v/>
      </c>
      <c r="C83" s="562" t="str">
        <f>IF('1042Bd Stammdaten Mitarb.'!C79="","",'1042Bd Stammdaten Mitarb.'!C79)</f>
        <v/>
      </c>
      <c r="D83" s="563"/>
      <c r="E83" s="480" t="str">
        <f>IF('1042Bd Stammdaten Mitarb.'!D79="","",'1042Bd Stammdaten Mitarb.'!D79)</f>
        <v/>
      </c>
      <c r="F83" s="212" t="str">
        <f>IF(A83="","",'1042Bd Stammdaten Mitarb.'!M79)</f>
        <v/>
      </c>
      <c r="G83" s="214"/>
      <c r="H83" s="170"/>
      <c r="I83" s="170"/>
      <c r="J83" s="87" t="str">
        <f t="shared" si="21"/>
        <v/>
      </c>
      <c r="K83" s="212" t="str">
        <f>IF(A83="","",'1042Bd Stammdaten Mitarb.'!M79)</f>
        <v/>
      </c>
      <c r="L83" s="213"/>
      <c r="M83" s="170"/>
      <c r="N83" s="170"/>
      <c r="O83" s="88" t="str">
        <f t="shared" si="22"/>
        <v/>
      </c>
      <c r="P83" s="258"/>
      <c r="Q83" s="259" t="str">
        <f>IF($C83="","",'1042Ed Abrechnung'!D83)</f>
        <v/>
      </c>
      <c r="R83" s="259" t="str">
        <f>IF(OR($C83="",'1042Bd Stammdaten Mitarb.'!M79=""),"",'1042Bd Stammdaten Mitarb.'!M79)</f>
        <v/>
      </c>
      <c r="S83" s="258" t="str">
        <f t="shared" si="23"/>
        <v/>
      </c>
      <c r="T83" s="258" t="str">
        <f t="shared" si="24"/>
        <v/>
      </c>
      <c r="U83" s="260">
        <f t="shared" si="25"/>
        <v>0</v>
      </c>
      <c r="V83" s="260">
        <f t="shared" si="26"/>
        <v>0</v>
      </c>
      <c r="W83" s="260">
        <f t="shared" si="27"/>
        <v>0</v>
      </c>
      <c r="X83" s="260">
        <f t="shared" si="28"/>
        <v>0</v>
      </c>
      <c r="Y83" s="260">
        <f t="shared" si="29"/>
        <v>0</v>
      </c>
      <c r="Z83" s="260">
        <f t="shared" si="30"/>
        <v>0</v>
      </c>
      <c r="AA83" s="243">
        <f t="shared" si="31"/>
        <v>0</v>
      </c>
    </row>
    <row r="84" spans="1:27" s="244" customFormat="1" ht="16.899999999999999" customHeight="1" x14ac:dyDescent="0.25">
      <c r="A84" s="400" t="str">
        <f>IF('1042Bd Stammdaten Mitarb.'!A80="","",'1042Bd Stammdaten Mitarb.'!A80)</f>
        <v/>
      </c>
      <c r="B84" s="401" t="str">
        <f>IF('1042Bd Stammdaten Mitarb.'!B80="","",'1042Bd Stammdaten Mitarb.'!B80)</f>
        <v/>
      </c>
      <c r="C84" s="562" t="str">
        <f>IF('1042Bd Stammdaten Mitarb.'!C80="","",'1042Bd Stammdaten Mitarb.'!C80)</f>
        <v/>
      </c>
      <c r="D84" s="563"/>
      <c r="E84" s="480" t="str">
        <f>IF('1042Bd Stammdaten Mitarb.'!D80="","",'1042Bd Stammdaten Mitarb.'!D80)</f>
        <v/>
      </c>
      <c r="F84" s="212" t="str">
        <f>IF(A84="","",'1042Bd Stammdaten Mitarb.'!M80)</f>
        <v/>
      </c>
      <c r="G84" s="214"/>
      <c r="H84" s="170"/>
      <c r="I84" s="170"/>
      <c r="J84" s="87" t="str">
        <f t="shared" si="21"/>
        <v/>
      </c>
      <c r="K84" s="212" t="str">
        <f>IF(A84="","",'1042Bd Stammdaten Mitarb.'!M80)</f>
        <v/>
      </c>
      <c r="L84" s="213"/>
      <c r="M84" s="170"/>
      <c r="N84" s="170"/>
      <c r="O84" s="88" t="str">
        <f t="shared" si="22"/>
        <v/>
      </c>
      <c r="P84" s="258"/>
      <c r="Q84" s="259" t="str">
        <f>IF($C84="","",'1042Ed Abrechnung'!D84)</f>
        <v/>
      </c>
      <c r="R84" s="259" t="str">
        <f>IF(OR($C84="",'1042Bd Stammdaten Mitarb.'!M80=""),"",'1042Bd Stammdaten Mitarb.'!M80)</f>
        <v/>
      </c>
      <c r="S84" s="258" t="str">
        <f t="shared" si="23"/>
        <v/>
      </c>
      <c r="T84" s="258" t="str">
        <f t="shared" si="24"/>
        <v/>
      </c>
      <c r="U84" s="260">
        <f t="shared" si="25"/>
        <v>0</v>
      </c>
      <c r="V84" s="260">
        <f t="shared" si="26"/>
        <v>0</v>
      </c>
      <c r="W84" s="260">
        <f t="shared" si="27"/>
        <v>0</v>
      </c>
      <c r="X84" s="260">
        <f t="shared" si="28"/>
        <v>0</v>
      </c>
      <c r="Y84" s="260">
        <f t="shared" si="29"/>
        <v>0</v>
      </c>
      <c r="Z84" s="260">
        <f t="shared" si="30"/>
        <v>0</v>
      </c>
      <c r="AA84" s="243">
        <f t="shared" si="31"/>
        <v>0</v>
      </c>
    </row>
    <row r="85" spans="1:27" s="244" customFormat="1" ht="16.899999999999999" customHeight="1" x14ac:dyDescent="0.25">
      <c r="A85" s="400" t="str">
        <f>IF('1042Bd Stammdaten Mitarb.'!A81="","",'1042Bd Stammdaten Mitarb.'!A81)</f>
        <v/>
      </c>
      <c r="B85" s="401" t="str">
        <f>IF('1042Bd Stammdaten Mitarb.'!B81="","",'1042Bd Stammdaten Mitarb.'!B81)</f>
        <v/>
      </c>
      <c r="C85" s="562" t="str">
        <f>IF('1042Bd Stammdaten Mitarb.'!C81="","",'1042Bd Stammdaten Mitarb.'!C81)</f>
        <v/>
      </c>
      <c r="D85" s="563"/>
      <c r="E85" s="480" t="str">
        <f>IF('1042Bd Stammdaten Mitarb.'!D81="","",'1042Bd Stammdaten Mitarb.'!D81)</f>
        <v/>
      </c>
      <c r="F85" s="212" t="str">
        <f>IF(A85="","",'1042Bd Stammdaten Mitarb.'!M81)</f>
        <v/>
      </c>
      <c r="G85" s="214"/>
      <c r="H85" s="170"/>
      <c r="I85" s="170"/>
      <c r="J85" s="87" t="str">
        <f t="shared" si="21"/>
        <v/>
      </c>
      <c r="K85" s="212" t="str">
        <f>IF(A85="","",'1042Bd Stammdaten Mitarb.'!M81)</f>
        <v/>
      </c>
      <c r="L85" s="213"/>
      <c r="M85" s="170"/>
      <c r="N85" s="170"/>
      <c r="O85" s="88" t="str">
        <f t="shared" si="22"/>
        <v/>
      </c>
      <c r="P85" s="258"/>
      <c r="Q85" s="259" t="str">
        <f>IF($C85="","",'1042Ed Abrechnung'!D85)</f>
        <v/>
      </c>
      <c r="R85" s="259" t="str">
        <f>IF(OR($C85="",'1042Bd Stammdaten Mitarb.'!M81=""),"",'1042Bd Stammdaten Mitarb.'!M81)</f>
        <v/>
      </c>
      <c r="S85" s="258" t="str">
        <f t="shared" si="23"/>
        <v/>
      </c>
      <c r="T85" s="258" t="str">
        <f t="shared" si="24"/>
        <v/>
      </c>
      <c r="U85" s="260">
        <f t="shared" si="25"/>
        <v>0</v>
      </c>
      <c r="V85" s="260">
        <f t="shared" si="26"/>
        <v>0</v>
      </c>
      <c r="W85" s="260">
        <f t="shared" si="27"/>
        <v>0</v>
      </c>
      <c r="X85" s="260">
        <f t="shared" si="28"/>
        <v>0</v>
      </c>
      <c r="Y85" s="260">
        <f t="shared" si="29"/>
        <v>0</v>
      </c>
      <c r="Z85" s="260">
        <f t="shared" si="30"/>
        <v>0</v>
      </c>
      <c r="AA85" s="243">
        <f t="shared" si="31"/>
        <v>0</v>
      </c>
    </row>
    <row r="86" spans="1:27" s="244" customFormat="1" ht="16.899999999999999" customHeight="1" x14ac:dyDescent="0.25">
      <c r="A86" s="400" t="str">
        <f>IF('1042Bd Stammdaten Mitarb.'!A82="","",'1042Bd Stammdaten Mitarb.'!A82)</f>
        <v/>
      </c>
      <c r="B86" s="401" t="str">
        <f>IF('1042Bd Stammdaten Mitarb.'!B82="","",'1042Bd Stammdaten Mitarb.'!B82)</f>
        <v/>
      </c>
      <c r="C86" s="562" t="str">
        <f>IF('1042Bd Stammdaten Mitarb.'!C82="","",'1042Bd Stammdaten Mitarb.'!C82)</f>
        <v/>
      </c>
      <c r="D86" s="563"/>
      <c r="E86" s="480" t="str">
        <f>IF('1042Bd Stammdaten Mitarb.'!D82="","",'1042Bd Stammdaten Mitarb.'!D82)</f>
        <v/>
      </c>
      <c r="F86" s="212" t="str">
        <f>IF(A86="","",'1042Bd Stammdaten Mitarb.'!M82)</f>
        <v/>
      </c>
      <c r="G86" s="214"/>
      <c r="H86" s="170"/>
      <c r="I86" s="170"/>
      <c r="J86" s="87" t="str">
        <f t="shared" si="21"/>
        <v/>
      </c>
      <c r="K86" s="212" t="str">
        <f>IF(A86="","",'1042Bd Stammdaten Mitarb.'!M82)</f>
        <v/>
      </c>
      <c r="L86" s="213"/>
      <c r="M86" s="170"/>
      <c r="N86" s="170"/>
      <c r="O86" s="88" t="str">
        <f t="shared" si="22"/>
        <v/>
      </c>
      <c r="P86" s="258"/>
      <c r="Q86" s="259" t="str">
        <f>IF($C86="","",'1042Ed Abrechnung'!D86)</f>
        <v/>
      </c>
      <c r="R86" s="259" t="str">
        <f>IF(OR($C86="",'1042Bd Stammdaten Mitarb.'!M82=""),"",'1042Bd Stammdaten Mitarb.'!M82)</f>
        <v/>
      </c>
      <c r="S86" s="258" t="str">
        <f t="shared" si="23"/>
        <v/>
      </c>
      <c r="T86" s="258" t="str">
        <f t="shared" si="24"/>
        <v/>
      </c>
      <c r="U86" s="260">
        <f t="shared" si="25"/>
        <v>0</v>
      </c>
      <c r="V86" s="260">
        <f t="shared" si="26"/>
        <v>0</v>
      </c>
      <c r="W86" s="260">
        <f t="shared" si="27"/>
        <v>0</v>
      </c>
      <c r="X86" s="260">
        <f t="shared" si="28"/>
        <v>0</v>
      </c>
      <c r="Y86" s="260">
        <f t="shared" si="29"/>
        <v>0</v>
      </c>
      <c r="Z86" s="260">
        <f t="shared" si="30"/>
        <v>0</v>
      </c>
      <c r="AA86" s="243">
        <f t="shared" si="31"/>
        <v>0</v>
      </c>
    </row>
    <row r="87" spans="1:27" s="244" customFormat="1" ht="16.899999999999999" customHeight="1" x14ac:dyDescent="0.25">
      <c r="A87" s="400" t="str">
        <f>IF('1042Bd Stammdaten Mitarb.'!A83="","",'1042Bd Stammdaten Mitarb.'!A83)</f>
        <v/>
      </c>
      <c r="B87" s="401" t="str">
        <f>IF('1042Bd Stammdaten Mitarb.'!B83="","",'1042Bd Stammdaten Mitarb.'!B83)</f>
        <v/>
      </c>
      <c r="C87" s="562" t="str">
        <f>IF('1042Bd Stammdaten Mitarb.'!C83="","",'1042Bd Stammdaten Mitarb.'!C83)</f>
        <v/>
      </c>
      <c r="D87" s="563"/>
      <c r="E87" s="480" t="str">
        <f>IF('1042Bd Stammdaten Mitarb.'!D83="","",'1042Bd Stammdaten Mitarb.'!D83)</f>
        <v/>
      </c>
      <c r="F87" s="212" t="str">
        <f>IF(A87="","",'1042Bd Stammdaten Mitarb.'!M83)</f>
        <v/>
      </c>
      <c r="G87" s="214"/>
      <c r="H87" s="170"/>
      <c r="I87" s="170"/>
      <c r="J87" s="87" t="str">
        <f t="shared" si="21"/>
        <v/>
      </c>
      <c r="K87" s="212" t="str">
        <f>IF(A87="","",'1042Bd Stammdaten Mitarb.'!M83)</f>
        <v/>
      </c>
      <c r="L87" s="213"/>
      <c r="M87" s="170"/>
      <c r="N87" s="170"/>
      <c r="O87" s="88" t="str">
        <f t="shared" si="22"/>
        <v/>
      </c>
      <c r="P87" s="258"/>
      <c r="Q87" s="259" t="str">
        <f>IF($C87="","",'1042Ed Abrechnung'!D87)</f>
        <v/>
      </c>
      <c r="R87" s="259" t="str">
        <f>IF(OR($C87="",'1042Bd Stammdaten Mitarb.'!M83=""),"",'1042Bd Stammdaten Mitarb.'!M83)</f>
        <v/>
      </c>
      <c r="S87" s="258" t="str">
        <f t="shared" si="23"/>
        <v/>
      </c>
      <c r="T87" s="258" t="str">
        <f t="shared" si="24"/>
        <v/>
      </c>
      <c r="U87" s="260">
        <f t="shared" si="25"/>
        <v>0</v>
      </c>
      <c r="V87" s="260">
        <f t="shared" si="26"/>
        <v>0</v>
      </c>
      <c r="W87" s="260">
        <f t="shared" si="27"/>
        <v>0</v>
      </c>
      <c r="X87" s="260">
        <f t="shared" si="28"/>
        <v>0</v>
      </c>
      <c r="Y87" s="260">
        <f t="shared" si="29"/>
        <v>0</v>
      </c>
      <c r="Z87" s="260">
        <f t="shared" si="30"/>
        <v>0</v>
      </c>
      <c r="AA87" s="243">
        <f t="shared" si="31"/>
        <v>0</v>
      </c>
    </row>
    <row r="88" spans="1:27" s="244" customFormat="1" ht="16.899999999999999" customHeight="1" x14ac:dyDescent="0.25">
      <c r="A88" s="400" t="str">
        <f>IF('1042Bd Stammdaten Mitarb.'!A84="","",'1042Bd Stammdaten Mitarb.'!A84)</f>
        <v/>
      </c>
      <c r="B88" s="401" t="str">
        <f>IF('1042Bd Stammdaten Mitarb.'!B84="","",'1042Bd Stammdaten Mitarb.'!B84)</f>
        <v/>
      </c>
      <c r="C88" s="562" t="str">
        <f>IF('1042Bd Stammdaten Mitarb.'!C84="","",'1042Bd Stammdaten Mitarb.'!C84)</f>
        <v/>
      </c>
      <c r="D88" s="563"/>
      <c r="E88" s="480" t="str">
        <f>IF('1042Bd Stammdaten Mitarb.'!D84="","",'1042Bd Stammdaten Mitarb.'!D84)</f>
        <v/>
      </c>
      <c r="F88" s="212" t="str">
        <f>IF(A88="","",'1042Bd Stammdaten Mitarb.'!M84)</f>
        <v/>
      </c>
      <c r="G88" s="214"/>
      <c r="H88" s="170"/>
      <c r="I88" s="170"/>
      <c r="J88" s="87" t="str">
        <f t="shared" si="21"/>
        <v/>
      </c>
      <c r="K88" s="212" t="str">
        <f>IF(A88="","",'1042Bd Stammdaten Mitarb.'!M84)</f>
        <v/>
      </c>
      <c r="L88" s="213"/>
      <c r="M88" s="170"/>
      <c r="N88" s="170"/>
      <c r="O88" s="88" t="str">
        <f t="shared" si="22"/>
        <v/>
      </c>
      <c r="P88" s="258"/>
      <c r="Q88" s="259" t="str">
        <f>IF($C88="","",'1042Ed Abrechnung'!D88)</f>
        <v/>
      </c>
      <c r="R88" s="259" t="str">
        <f>IF(OR($C88="",'1042Bd Stammdaten Mitarb.'!M84=""),"",'1042Bd Stammdaten Mitarb.'!M84)</f>
        <v/>
      </c>
      <c r="S88" s="258" t="str">
        <f t="shared" si="23"/>
        <v/>
      </c>
      <c r="T88" s="258" t="str">
        <f t="shared" si="24"/>
        <v/>
      </c>
      <c r="U88" s="260">
        <f t="shared" si="25"/>
        <v>0</v>
      </c>
      <c r="V88" s="260">
        <f t="shared" si="26"/>
        <v>0</v>
      </c>
      <c r="W88" s="260">
        <f t="shared" si="27"/>
        <v>0</v>
      </c>
      <c r="X88" s="260">
        <f t="shared" si="28"/>
        <v>0</v>
      </c>
      <c r="Y88" s="260">
        <f t="shared" si="29"/>
        <v>0</v>
      </c>
      <c r="Z88" s="260">
        <f t="shared" si="30"/>
        <v>0</v>
      </c>
      <c r="AA88" s="243">
        <f t="shared" si="31"/>
        <v>0</v>
      </c>
    </row>
    <row r="89" spans="1:27" s="244" customFormat="1" ht="16.899999999999999" customHeight="1" x14ac:dyDescent="0.25">
      <c r="A89" s="400" t="str">
        <f>IF('1042Bd Stammdaten Mitarb.'!A85="","",'1042Bd Stammdaten Mitarb.'!A85)</f>
        <v/>
      </c>
      <c r="B89" s="401" t="str">
        <f>IF('1042Bd Stammdaten Mitarb.'!B85="","",'1042Bd Stammdaten Mitarb.'!B85)</f>
        <v/>
      </c>
      <c r="C89" s="562" t="str">
        <f>IF('1042Bd Stammdaten Mitarb.'!C85="","",'1042Bd Stammdaten Mitarb.'!C85)</f>
        <v/>
      </c>
      <c r="D89" s="563"/>
      <c r="E89" s="480" t="str">
        <f>IF('1042Bd Stammdaten Mitarb.'!D85="","",'1042Bd Stammdaten Mitarb.'!D85)</f>
        <v/>
      </c>
      <c r="F89" s="212" t="str">
        <f>IF(A89="","",'1042Bd Stammdaten Mitarb.'!M85)</f>
        <v/>
      </c>
      <c r="G89" s="214"/>
      <c r="H89" s="170"/>
      <c r="I89" s="170"/>
      <c r="J89" s="87" t="str">
        <f t="shared" si="21"/>
        <v/>
      </c>
      <c r="K89" s="212" t="str">
        <f>IF(A89="","",'1042Bd Stammdaten Mitarb.'!M85)</f>
        <v/>
      </c>
      <c r="L89" s="213"/>
      <c r="M89" s="170"/>
      <c r="N89" s="170"/>
      <c r="O89" s="88" t="str">
        <f t="shared" si="22"/>
        <v/>
      </c>
      <c r="P89" s="258"/>
      <c r="Q89" s="259" t="str">
        <f>IF($C89="","",'1042Ed Abrechnung'!D89)</f>
        <v/>
      </c>
      <c r="R89" s="259" t="str">
        <f>IF(OR($C89="",'1042Bd Stammdaten Mitarb.'!M85=""),"",'1042Bd Stammdaten Mitarb.'!M85)</f>
        <v/>
      </c>
      <c r="S89" s="258" t="str">
        <f t="shared" si="23"/>
        <v/>
      </c>
      <c r="T89" s="258" t="str">
        <f t="shared" si="24"/>
        <v/>
      </c>
      <c r="U89" s="260">
        <f t="shared" si="25"/>
        <v>0</v>
      </c>
      <c r="V89" s="260">
        <f t="shared" si="26"/>
        <v>0</v>
      </c>
      <c r="W89" s="260">
        <f t="shared" si="27"/>
        <v>0</v>
      </c>
      <c r="X89" s="260">
        <f t="shared" si="28"/>
        <v>0</v>
      </c>
      <c r="Y89" s="260">
        <f t="shared" si="29"/>
        <v>0</v>
      </c>
      <c r="Z89" s="260">
        <f t="shared" si="30"/>
        <v>0</v>
      </c>
      <c r="AA89" s="243">
        <f t="shared" si="31"/>
        <v>0</v>
      </c>
    </row>
    <row r="90" spans="1:27" s="244" customFormat="1" ht="16.899999999999999" customHeight="1" x14ac:dyDescent="0.25">
      <c r="A90" s="400" t="str">
        <f>IF('1042Bd Stammdaten Mitarb.'!A86="","",'1042Bd Stammdaten Mitarb.'!A86)</f>
        <v/>
      </c>
      <c r="B90" s="401" t="str">
        <f>IF('1042Bd Stammdaten Mitarb.'!B86="","",'1042Bd Stammdaten Mitarb.'!B86)</f>
        <v/>
      </c>
      <c r="C90" s="562" t="str">
        <f>IF('1042Bd Stammdaten Mitarb.'!C86="","",'1042Bd Stammdaten Mitarb.'!C86)</f>
        <v/>
      </c>
      <c r="D90" s="563"/>
      <c r="E90" s="480" t="str">
        <f>IF('1042Bd Stammdaten Mitarb.'!D86="","",'1042Bd Stammdaten Mitarb.'!D86)</f>
        <v/>
      </c>
      <c r="F90" s="212" t="str">
        <f>IF(A90="","",'1042Bd Stammdaten Mitarb.'!M86)</f>
        <v/>
      </c>
      <c r="G90" s="214"/>
      <c r="H90" s="170"/>
      <c r="I90" s="170"/>
      <c r="J90" s="87" t="str">
        <f t="shared" si="21"/>
        <v/>
      </c>
      <c r="K90" s="212" t="str">
        <f>IF(A90="","",'1042Bd Stammdaten Mitarb.'!M86)</f>
        <v/>
      </c>
      <c r="L90" s="213"/>
      <c r="M90" s="170"/>
      <c r="N90" s="170"/>
      <c r="O90" s="88" t="str">
        <f t="shared" si="22"/>
        <v/>
      </c>
      <c r="P90" s="258"/>
      <c r="Q90" s="259" t="str">
        <f>IF($C90="","",'1042Ed Abrechnung'!D90)</f>
        <v/>
      </c>
      <c r="R90" s="259" t="str">
        <f>IF(OR($C90="",'1042Bd Stammdaten Mitarb.'!M86=""),"",'1042Bd Stammdaten Mitarb.'!M86)</f>
        <v/>
      </c>
      <c r="S90" s="258" t="str">
        <f t="shared" si="23"/>
        <v/>
      </c>
      <c r="T90" s="258" t="str">
        <f t="shared" si="24"/>
        <v/>
      </c>
      <c r="U90" s="260">
        <f t="shared" si="25"/>
        <v>0</v>
      </c>
      <c r="V90" s="260">
        <f t="shared" si="26"/>
        <v>0</v>
      </c>
      <c r="W90" s="260">
        <f t="shared" si="27"/>
        <v>0</v>
      </c>
      <c r="X90" s="260">
        <f t="shared" si="28"/>
        <v>0</v>
      </c>
      <c r="Y90" s="260">
        <f t="shared" si="29"/>
        <v>0</v>
      </c>
      <c r="Z90" s="260">
        <f t="shared" si="30"/>
        <v>0</v>
      </c>
      <c r="AA90" s="243">
        <f t="shared" si="31"/>
        <v>0</v>
      </c>
    </row>
    <row r="91" spans="1:27" s="244" customFormat="1" ht="16.899999999999999" customHeight="1" x14ac:dyDescent="0.25">
      <c r="A91" s="400" t="str">
        <f>IF('1042Bd Stammdaten Mitarb.'!A87="","",'1042Bd Stammdaten Mitarb.'!A87)</f>
        <v/>
      </c>
      <c r="B91" s="401" t="str">
        <f>IF('1042Bd Stammdaten Mitarb.'!B87="","",'1042Bd Stammdaten Mitarb.'!B87)</f>
        <v/>
      </c>
      <c r="C91" s="562" t="str">
        <f>IF('1042Bd Stammdaten Mitarb.'!C87="","",'1042Bd Stammdaten Mitarb.'!C87)</f>
        <v/>
      </c>
      <c r="D91" s="563"/>
      <c r="E91" s="480" t="str">
        <f>IF('1042Bd Stammdaten Mitarb.'!D87="","",'1042Bd Stammdaten Mitarb.'!D87)</f>
        <v/>
      </c>
      <c r="F91" s="212" t="str">
        <f>IF(A91="","",'1042Bd Stammdaten Mitarb.'!M87)</f>
        <v/>
      </c>
      <c r="G91" s="214"/>
      <c r="H91" s="170"/>
      <c r="I91" s="170"/>
      <c r="J91" s="87" t="str">
        <f t="shared" si="21"/>
        <v/>
      </c>
      <c r="K91" s="212" t="str">
        <f>IF(A91="","",'1042Bd Stammdaten Mitarb.'!M87)</f>
        <v/>
      </c>
      <c r="L91" s="213"/>
      <c r="M91" s="170"/>
      <c r="N91" s="170"/>
      <c r="O91" s="88" t="str">
        <f t="shared" si="22"/>
        <v/>
      </c>
      <c r="P91" s="258"/>
      <c r="Q91" s="259" t="str">
        <f>IF($C91="","",'1042Ed Abrechnung'!D91)</f>
        <v/>
      </c>
      <c r="R91" s="259" t="str">
        <f>IF(OR($C91="",'1042Bd Stammdaten Mitarb.'!M87=""),"",'1042Bd Stammdaten Mitarb.'!M87)</f>
        <v/>
      </c>
      <c r="S91" s="258" t="str">
        <f t="shared" si="23"/>
        <v/>
      </c>
      <c r="T91" s="258" t="str">
        <f t="shared" si="24"/>
        <v/>
      </c>
      <c r="U91" s="260">
        <f t="shared" si="25"/>
        <v>0</v>
      </c>
      <c r="V91" s="260">
        <f t="shared" si="26"/>
        <v>0</v>
      </c>
      <c r="W91" s="260">
        <f t="shared" si="27"/>
        <v>0</v>
      </c>
      <c r="X91" s="260">
        <f t="shared" si="28"/>
        <v>0</v>
      </c>
      <c r="Y91" s="260">
        <f t="shared" si="29"/>
        <v>0</v>
      </c>
      <c r="Z91" s="260">
        <f t="shared" si="30"/>
        <v>0</v>
      </c>
      <c r="AA91" s="243">
        <f t="shared" si="31"/>
        <v>0</v>
      </c>
    </row>
    <row r="92" spans="1:27" s="244" customFormat="1" ht="16.899999999999999" customHeight="1" x14ac:dyDescent="0.25">
      <c r="A92" s="400" t="str">
        <f>IF('1042Bd Stammdaten Mitarb.'!A88="","",'1042Bd Stammdaten Mitarb.'!A88)</f>
        <v/>
      </c>
      <c r="B92" s="401" t="str">
        <f>IF('1042Bd Stammdaten Mitarb.'!B88="","",'1042Bd Stammdaten Mitarb.'!B88)</f>
        <v/>
      </c>
      <c r="C92" s="562" t="str">
        <f>IF('1042Bd Stammdaten Mitarb.'!C88="","",'1042Bd Stammdaten Mitarb.'!C88)</f>
        <v/>
      </c>
      <c r="D92" s="563"/>
      <c r="E92" s="480" t="str">
        <f>IF('1042Bd Stammdaten Mitarb.'!D88="","",'1042Bd Stammdaten Mitarb.'!D88)</f>
        <v/>
      </c>
      <c r="F92" s="212" t="str">
        <f>IF(A92="","",'1042Bd Stammdaten Mitarb.'!M88)</f>
        <v/>
      </c>
      <c r="G92" s="214"/>
      <c r="H92" s="170"/>
      <c r="I92" s="170"/>
      <c r="J92" s="87" t="str">
        <f t="shared" si="21"/>
        <v/>
      </c>
      <c r="K92" s="212" t="str">
        <f>IF(A92="","",'1042Bd Stammdaten Mitarb.'!M88)</f>
        <v/>
      </c>
      <c r="L92" s="213"/>
      <c r="M92" s="170"/>
      <c r="N92" s="170"/>
      <c r="O92" s="88" t="str">
        <f t="shared" si="22"/>
        <v/>
      </c>
      <c r="P92" s="258"/>
      <c r="Q92" s="259" t="str">
        <f>IF($C92="","",'1042Ed Abrechnung'!D92)</f>
        <v/>
      </c>
      <c r="R92" s="259" t="str">
        <f>IF(OR($C92="",'1042Bd Stammdaten Mitarb.'!M88=""),"",'1042Bd Stammdaten Mitarb.'!M88)</f>
        <v/>
      </c>
      <c r="S92" s="258" t="str">
        <f t="shared" si="23"/>
        <v/>
      </c>
      <c r="T92" s="258" t="str">
        <f t="shared" si="24"/>
        <v/>
      </c>
      <c r="U92" s="260">
        <f t="shared" si="25"/>
        <v>0</v>
      </c>
      <c r="V92" s="260">
        <f t="shared" si="26"/>
        <v>0</v>
      </c>
      <c r="W92" s="260">
        <f t="shared" si="27"/>
        <v>0</v>
      </c>
      <c r="X92" s="260">
        <f t="shared" si="28"/>
        <v>0</v>
      </c>
      <c r="Y92" s="260">
        <f t="shared" si="29"/>
        <v>0</v>
      </c>
      <c r="Z92" s="260">
        <f t="shared" si="30"/>
        <v>0</v>
      </c>
      <c r="AA92" s="243">
        <f t="shared" si="31"/>
        <v>0</v>
      </c>
    </row>
    <row r="93" spans="1:27" s="244" customFormat="1" ht="16.899999999999999" customHeight="1" x14ac:dyDescent="0.25">
      <c r="A93" s="400" t="str">
        <f>IF('1042Bd Stammdaten Mitarb.'!A89="","",'1042Bd Stammdaten Mitarb.'!A89)</f>
        <v/>
      </c>
      <c r="B93" s="401" t="str">
        <f>IF('1042Bd Stammdaten Mitarb.'!B89="","",'1042Bd Stammdaten Mitarb.'!B89)</f>
        <v/>
      </c>
      <c r="C93" s="562" t="str">
        <f>IF('1042Bd Stammdaten Mitarb.'!C89="","",'1042Bd Stammdaten Mitarb.'!C89)</f>
        <v/>
      </c>
      <c r="D93" s="563"/>
      <c r="E93" s="480" t="str">
        <f>IF('1042Bd Stammdaten Mitarb.'!D89="","",'1042Bd Stammdaten Mitarb.'!D89)</f>
        <v/>
      </c>
      <c r="F93" s="212" t="str">
        <f>IF(A93="","",'1042Bd Stammdaten Mitarb.'!M89)</f>
        <v/>
      </c>
      <c r="G93" s="214"/>
      <c r="H93" s="170"/>
      <c r="I93" s="170"/>
      <c r="J93" s="87" t="str">
        <f t="shared" si="21"/>
        <v/>
      </c>
      <c r="K93" s="212" t="str">
        <f>IF(A93="","",'1042Bd Stammdaten Mitarb.'!M89)</f>
        <v/>
      </c>
      <c r="L93" s="213"/>
      <c r="M93" s="170"/>
      <c r="N93" s="170"/>
      <c r="O93" s="88" t="str">
        <f t="shared" si="22"/>
        <v/>
      </c>
      <c r="P93" s="258"/>
      <c r="Q93" s="259" t="str">
        <f>IF($C93="","",'1042Ed Abrechnung'!D93)</f>
        <v/>
      </c>
      <c r="R93" s="259" t="str">
        <f>IF(OR($C93="",'1042Bd Stammdaten Mitarb.'!M89=""),"",'1042Bd Stammdaten Mitarb.'!M89)</f>
        <v/>
      </c>
      <c r="S93" s="258" t="str">
        <f t="shared" si="23"/>
        <v/>
      </c>
      <c r="T93" s="258" t="str">
        <f t="shared" si="24"/>
        <v/>
      </c>
      <c r="U93" s="260">
        <f t="shared" si="25"/>
        <v>0</v>
      </c>
      <c r="V93" s="260">
        <f t="shared" si="26"/>
        <v>0</v>
      </c>
      <c r="W93" s="260">
        <f t="shared" si="27"/>
        <v>0</v>
      </c>
      <c r="X93" s="260">
        <f t="shared" si="28"/>
        <v>0</v>
      </c>
      <c r="Y93" s="260">
        <f t="shared" si="29"/>
        <v>0</v>
      </c>
      <c r="Z93" s="260">
        <f t="shared" si="30"/>
        <v>0</v>
      </c>
      <c r="AA93" s="243">
        <f t="shared" si="31"/>
        <v>0</v>
      </c>
    </row>
    <row r="94" spans="1:27" s="244" customFormat="1" ht="16.899999999999999" customHeight="1" x14ac:dyDescent="0.25">
      <c r="A94" s="400" t="str">
        <f>IF('1042Bd Stammdaten Mitarb.'!A90="","",'1042Bd Stammdaten Mitarb.'!A90)</f>
        <v/>
      </c>
      <c r="B94" s="401" t="str">
        <f>IF('1042Bd Stammdaten Mitarb.'!B90="","",'1042Bd Stammdaten Mitarb.'!B90)</f>
        <v/>
      </c>
      <c r="C94" s="562" t="str">
        <f>IF('1042Bd Stammdaten Mitarb.'!C90="","",'1042Bd Stammdaten Mitarb.'!C90)</f>
        <v/>
      </c>
      <c r="D94" s="563"/>
      <c r="E94" s="480" t="str">
        <f>IF('1042Bd Stammdaten Mitarb.'!D90="","",'1042Bd Stammdaten Mitarb.'!D90)</f>
        <v/>
      </c>
      <c r="F94" s="212" t="str">
        <f>IF(A94="","",'1042Bd Stammdaten Mitarb.'!M90)</f>
        <v/>
      </c>
      <c r="G94" s="214"/>
      <c r="H94" s="170"/>
      <c r="I94" s="170"/>
      <c r="J94" s="87" t="str">
        <f t="shared" si="21"/>
        <v/>
      </c>
      <c r="K94" s="212" t="str">
        <f>IF(A94="","",'1042Bd Stammdaten Mitarb.'!M90)</f>
        <v/>
      </c>
      <c r="L94" s="213"/>
      <c r="M94" s="170"/>
      <c r="N94" s="170"/>
      <c r="O94" s="88" t="str">
        <f t="shared" si="22"/>
        <v/>
      </c>
      <c r="P94" s="258"/>
      <c r="Q94" s="259" t="str">
        <f>IF($C94="","",'1042Ed Abrechnung'!D94)</f>
        <v/>
      </c>
      <c r="R94" s="259" t="str">
        <f>IF(OR($C94="",'1042Bd Stammdaten Mitarb.'!M90=""),"",'1042Bd Stammdaten Mitarb.'!M90)</f>
        <v/>
      </c>
      <c r="S94" s="258" t="str">
        <f t="shared" si="23"/>
        <v/>
      </c>
      <c r="T94" s="258" t="str">
        <f t="shared" si="24"/>
        <v/>
      </c>
      <c r="U94" s="260">
        <f t="shared" si="25"/>
        <v>0</v>
      </c>
      <c r="V94" s="260">
        <f t="shared" si="26"/>
        <v>0</v>
      </c>
      <c r="W94" s="260">
        <f t="shared" si="27"/>
        <v>0</v>
      </c>
      <c r="X94" s="260">
        <f t="shared" si="28"/>
        <v>0</v>
      </c>
      <c r="Y94" s="260">
        <f t="shared" si="29"/>
        <v>0</v>
      </c>
      <c r="Z94" s="260">
        <f t="shared" si="30"/>
        <v>0</v>
      </c>
      <c r="AA94" s="243">
        <f t="shared" si="31"/>
        <v>0</v>
      </c>
    </row>
    <row r="95" spans="1:27" s="244" customFormat="1" ht="16.899999999999999" customHeight="1" x14ac:dyDescent="0.25">
      <c r="A95" s="400" t="str">
        <f>IF('1042Bd Stammdaten Mitarb.'!A91="","",'1042Bd Stammdaten Mitarb.'!A91)</f>
        <v/>
      </c>
      <c r="B95" s="401" t="str">
        <f>IF('1042Bd Stammdaten Mitarb.'!B91="","",'1042Bd Stammdaten Mitarb.'!B91)</f>
        <v/>
      </c>
      <c r="C95" s="562" t="str">
        <f>IF('1042Bd Stammdaten Mitarb.'!C91="","",'1042Bd Stammdaten Mitarb.'!C91)</f>
        <v/>
      </c>
      <c r="D95" s="563"/>
      <c r="E95" s="480" t="str">
        <f>IF('1042Bd Stammdaten Mitarb.'!D91="","",'1042Bd Stammdaten Mitarb.'!D91)</f>
        <v/>
      </c>
      <c r="F95" s="212" t="str">
        <f>IF(A95="","",'1042Bd Stammdaten Mitarb.'!M91)</f>
        <v/>
      </c>
      <c r="G95" s="214"/>
      <c r="H95" s="170"/>
      <c r="I95" s="170"/>
      <c r="J95" s="87" t="str">
        <f t="shared" si="21"/>
        <v/>
      </c>
      <c r="K95" s="212" t="str">
        <f>IF(A95="","",'1042Bd Stammdaten Mitarb.'!M91)</f>
        <v/>
      </c>
      <c r="L95" s="213"/>
      <c r="M95" s="170"/>
      <c r="N95" s="170"/>
      <c r="O95" s="88" t="str">
        <f t="shared" si="22"/>
        <v/>
      </c>
      <c r="P95" s="258"/>
      <c r="Q95" s="259" t="str">
        <f>IF($C95="","",'1042Ed Abrechnung'!D95)</f>
        <v/>
      </c>
      <c r="R95" s="259" t="str">
        <f>IF(OR($C95="",'1042Bd Stammdaten Mitarb.'!M91=""),"",'1042Bd Stammdaten Mitarb.'!M91)</f>
        <v/>
      </c>
      <c r="S95" s="258" t="str">
        <f t="shared" si="23"/>
        <v/>
      </c>
      <c r="T95" s="258" t="str">
        <f t="shared" si="24"/>
        <v/>
      </c>
      <c r="U95" s="260">
        <f t="shared" si="25"/>
        <v>0</v>
      </c>
      <c r="V95" s="260">
        <f t="shared" si="26"/>
        <v>0</v>
      </c>
      <c r="W95" s="260">
        <f t="shared" si="27"/>
        <v>0</v>
      </c>
      <c r="X95" s="260">
        <f t="shared" si="28"/>
        <v>0</v>
      </c>
      <c r="Y95" s="260">
        <f t="shared" si="29"/>
        <v>0</v>
      </c>
      <c r="Z95" s="260">
        <f t="shared" si="30"/>
        <v>0</v>
      </c>
      <c r="AA95" s="243">
        <f t="shared" si="31"/>
        <v>0</v>
      </c>
    </row>
    <row r="96" spans="1:27" s="244" customFormat="1" ht="16.899999999999999" customHeight="1" x14ac:dyDescent="0.25">
      <c r="A96" s="400" t="str">
        <f>IF('1042Bd Stammdaten Mitarb.'!A92="","",'1042Bd Stammdaten Mitarb.'!A92)</f>
        <v/>
      </c>
      <c r="B96" s="401" t="str">
        <f>IF('1042Bd Stammdaten Mitarb.'!B92="","",'1042Bd Stammdaten Mitarb.'!B92)</f>
        <v/>
      </c>
      <c r="C96" s="562" t="str">
        <f>IF('1042Bd Stammdaten Mitarb.'!C92="","",'1042Bd Stammdaten Mitarb.'!C92)</f>
        <v/>
      </c>
      <c r="D96" s="563"/>
      <c r="E96" s="480" t="str">
        <f>IF('1042Bd Stammdaten Mitarb.'!D92="","",'1042Bd Stammdaten Mitarb.'!D92)</f>
        <v/>
      </c>
      <c r="F96" s="212" t="str">
        <f>IF(A96="","",'1042Bd Stammdaten Mitarb.'!M92)</f>
        <v/>
      </c>
      <c r="G96" s="214"/>
      <c r="H96" s="170"/>
      <c r="I96" s="170"/>
      <c r="J96" s="87" t="str">
        <f t="shared" si="21"/>
        <v/>
      </c>
      <c r="K96" s="212" t="str">
        <f>IF(A96="","",'1042Bd Stammdaten Mitarb.'!M92)</f>
        <v/>
      </c>
      <c r="L96" s="213"/>
      <c r="M96" s="170"/>
      <c r="N96" s="170"/>
      <c r="O96" s="88" t="str">
        <f t="shared" si="22"/>
        <v/>
      </c>
      <c r="P96" s="258"/>
      <c r="Q96" s="259" t="str">
        <f>IF($C96="","",'1042Ed Abrechnung'!D96)</f>
        <v/>
      </c>
      <c r="R96" s="259" t="str">
        <f>IF(OR($C96="",'1042Bd Stammdaten Mitarb.'!M92=""),"",'1042Bd Stammdaten Mitarb.'!M92)</f>
        <v/>
      </c>
      <c r="S96" s="258" t="str">
        <f t="shared" si="23"/>
        <v/>
      </c>
      <c r="T96" s="258" t="str">
        <f t="shared" si="24"/>
        <v/>
      </c>
      <c r="U96" s="260">
        <f t="shared" si="25"/>
        <v>0</v>
      </c>
      <c r="V96" s="260">
        <f t="shared" si="26"/>
        <v>0</v>
      </c>
      <c r="W96" s="260">
        <f t="shared" si="27"/>
        <v>0</v>
      </c>
      <c r="X96" s="260">
        <f t="shared" si="28"/>
        <v>0</v>
      </c>
      <c r="Y96" s="260">
        <f t="shared" si="29"/>
        <v>0</v>
      </c>
      <c r="Z96" s="260">
        <f t="shared" si="30"/>
        <v>0</v>
      </c>
      <c r="AA96" s="243">
        <f t="shared" si="31"/>
        <v>0</v>
      </c>
    </row>
    <row r="97" spans="1:27" s="244" customFormat="1" ht="16.899999999999999" customHeight="1" x14ac:dyDescent="0.25">
      <c r="A97" s="400" t="str">
        <f>IF('1042Bd Stammdaten Mitarb.'!A93="","",'1042Bd Stammdaten Mitarb.'!A93)</f>
        <v/>
      </c>
      <c r="B97" s="401" t="str">
        <f>IF('1042Bd Stammdaten Mitarb.'!B93="","",'1042Bd Stammdaten Mitarb.'!B93)</f>
        <v/>
      </c>
      <c r="C97" s="562" t="str">
        <f>IF('1042Bd Stammdaten Mitarb.'!C93="","",'1042Bd Stammdaten Mitarb.'!C93)</f>
        <v/>
      </c>
      <c r="D97" s="563"/>
      <c r="E97" s="480" t="str">
        <f>IF('1042Bd Stammdaten Mitarb.'!D93="","",'1042Bd Stammdaten Mitarb.'!D93)</f>
        <v/>
      </c>
      <c r="F97" s="212" t="str">
        <f>IF(A97="","",'1042Bd Stammdaten Mitarb.'!M93)</f>
        <v/>
      </c>
      <c r="G97" s="214"/>
      <c r="H97" s="170"/>
      <c r="I97" s="170"/>
      <c r="J97" s="87" t="str">
        <f t="shared" si="21"/>
        <v/>
      </c>
      <c r="K97" s="212" t="str">
        <f>IF(A97="","",'1042Bd Stammdaten Mitarb.'!M93)</f>
        <v/>
      </c>
      <c r="L97" s="213"/>
      <c r="M97" s="170"/>
      <c r="N97" s="170"/>
      <c r="O97" s="88" t="str">
        <f t="shared" si="22"/>
        <v/>
      </c>
      <c r="P97" s="258"/>
      <c r="Q97" s="259" t="str">
        <f>IF($C97="","",'1042Ed Abrechnung'!D97)</f>
        <v/>
      </c>
      <c r="R97" s="259" t="str">
        <f>IF(OR($C97="",'1042Bd Stammdaten Mitarb.'!M93=""),"",'1042Bd Stammdaten Mitarb.'!M93)</f>
        <v/>
      </c>
      <c r="S97" s="258" t="str">
        <f t="shared" si="23"/>
        <v/>
      </c>
      <c r="T97" s="258" t="str">
        <f t="shared" si="24"/>
        <v/>
      </c>
      <c r="U97" s="260">
        <f t="shared" si="25"/>
        <v>0</v>
      </c>
      <c r="V97" s="260">
        <f t="shared" si="26"/>
        <v>0</v>
      </c>
      <c r="W97" s="260">
        <f t="shared" si="27"/>
        <v>0</v>
      </c>
      <c r="X97" s="260">
        <f t="shared" si="28"/>
        <v>0</v>
      </c>
      <c r="Y97" s="260">
        <f t="shared" si="29"/>
        <v>0</v>
      </c>
      <c r="Z97" s="260">
        <f t="shared" si="30"/>
        <v>0</v>
      </c>
      <c r="AA97" s="243">
        <f t="shared" si="31"/>
        <v>0</v>
      </c>
    </row>
    <row r="98" spans="1:27" s="244" customFormat="1" ht="16.899999999999999" customHeight="1" x14ac:dyDescent="0.25">
      <c r="A98" s="400" t="str">
        <f>IF('1042Bd Stammdaten Mitarb.'!A94="","",'1042Bd Stammdaten Mitarb.'!A94)</f>
        <v/>
      </c>
      <c r="B98" s="401" t="str">
        <f>IF('1042Bd Stammdaten Mitarb.'!B94="","",'1042Bd Stammdaten Mitarb.'!B94)</f>
        <v/>
      </c>
      <c r="C98" s="562" t="str">
        <f>IF('1042Bd Stammdaten Mitarb.'!C94="","",'1042Bd Stammdaten Mitarb.'!C94)</f>
        <v/>
      </c>
      <c r="D98" s="563"/>
      <c r="E98" s="480" t="str">
        <f>IF('1042Bd Stammdaten Mitarb.'!D94="","",'1042Bd Stammdaten Mitarb.'!D94)</f>
        <v/>
      </c>
      <c r="F98" s="212" t="str">
        <f>IF(A98="","",'1042Bd Stammdaten Mitarb.'!M94)</f>
        <v/>
      </c>
      <c r="G98" s="214"/>
      <c r="H98" s="170"/>
      <c r="I98" s="170"/>
      <c r="J98" s="87" t="str">
        <f t="shared" si="21"/>
        <v/>
      </c>
      <c r="K98" s="212" t="str">
        <f>IF(A98="","",'1042Bd Stammdaten Mitarb.'!M94)</f>
        <v/>
      </c>
      <c r="L98" s="213"/>
      <c r="M98" s="170"/>
      <c r="N98" s="170"/>
      <c r="O98" s="88" t="str">
        <f t="shared" si="22"/>
        <v/>
      </c>
      <c r="P98" s="258"/>
      <c r="Q98" s="259" t="str">
        <f>IF($C98="","",'1042Ed Abrechnung'!D98)</f>
        <v/>
      </c>
      <c r="R98" s="259" t="str">
        <f>IF(OR($C98="",'1042Bd Stammdaten Mitarb.'!M94=""),"",'1042Bd Stammdaten Mitarb.'!M94)</f>
        <v/>
      </c>
      <c r="S98" s="258" t="str">
        <f t="shared" si="23"/>
        <v/>
      </c>
      <c r="T98" s="258" t="str">
        <f t="shared" si="24"/>
        <v/>
      </c>
      <c r="U98" s="260">
        <f t="shared" si="25"/>
        <v>0</v>
      </c>
      <c r="V98" s="260">
        <f t="shared" si="26"/>
        <v>0</v>
      </c>
      <c r="W98" s="260">
        <f t="shared" si="27"/>
        <v>0</v>
      </c>
      <c r="X98" s="260">
        <f t="shared" si="28"/>
        <v>0</v>
      </c>
      <c r="Y98" s="260">
        <f t="shared" si="29"/>
        <v>0</v>
      </c>
      <c r="Z98" s="260">
        <f t="shared" si="30"/>
        <v>0</v>
      </c>
      <c r="AA98" s="243">
        <f t="shared" si="31"/>
        <v>0</v>
      </c>
    </row>
    <row r="99" spans="1:27" s="244" customFormat="1" ht="16.899999999999999" customHeight="1" x14ac:dyDescent="0.25">
      <c r="A99" s="400" t="str">
        <f>IF('1042Bd Stammdaten Mitarb.'!A95="","",'1042Bd Stammdaten Mitarb.'!A95)</f>
        <v/>
      </c>
      <c r="B99" s="401" t="str">
        <f>IF('1042Bd Stammdaten Mitarb.'!B95="","",'1042Bd Stammdaten Mitarb.'!B95)</f>
        <v/>
      </c>
      <c r="C99" s="562" t="str">
        <f>IF('1042Bd Stammdaten Mitarb.'!C95="","",'1042Bd Stammdaten Mitarb.'!C95)</f>
        <v/>
      </c>
      <c r="D99" s="563"/>
      <c r="E99" s="480" t="str">
        <f>IF('1042Bd Stammdaten Mitarb.'!D95="","",'1042Bd Stammdaten Mitarb.'!D95)</f>
        <v/>
      </c>
      <c r="F99" s="212" t="str">
        <f>IF(A99="","",'1042Bd Stammdaten Mitarb.'!M95)</f>
        <v/>
      </c>
      <c r="G99" s="214"/>
      <c r="H99" s="170"/>
      <c r="I99" s="170"/>
      <c r="J99" s="87" t="str">
        <f t="shared" si="21"/>
        <v/>
      </c>
      <c r="K99" s="212" t="str">
        <f>IF(A99="","",'1042Bd Stammdaten Mitarb.'!M95)</f>
        <v/>
      </c>
      <c r="L99" s="213"/>
      <c r="M99" s="170"/>
      <c r="N99" s="170"/>
      <c r="O99" s="88" t="str">
        <f t="shared" si="22"/>
        <v/>
      </c>
      <c r="P99" s="258"/>
      <c r="Q99" s="259" t="str">
        <f>IF($C99="","",'1042Ed Abrechnung'!D99)</f>
        <v/>
      </c>
      <c r="R99" s="259" t="str">
        <f>IF(OR($C99="",'1042Bd Stammdaten Mitarb.'!M95=""),"",'1042Bd Stammdaten Mitarb.'!M95)</f>
        <v/>
      </c>
      <c r="S99" s="258" t="str">
        <f t="shared" si="23"/>
        <v/>
      </c>
      <c r="T99" s="258" t="str">
        <f t="shared" si="24"/>
        <v/>
      </c>
      <c r="U99" s="260">
        <f t="shared" si="25"/>
        <v>0</v>
      </c>
      <c r="V99" s="260">
        <f t="shared" si="26"/>
        <v>0</v>
      </c>
      <c r="W99" s="260">
        <f t="shared" si="27"/>
        <v>0</v>
      </c>
      <c r="X99" s="260">
        <f t="shared" si="28"/>
        <v>0</v>
      </c>
      <c r="Y99" s="260">
        <f t="shared" si="29"/>
        <v>0</v>
      </c>
      <c r="Z99" s="260">
        <f t="shared" si="30"/>
        <v>0</v>
      </c>
      <c r="AA99" s="243">
        <f t="shared" si="31"/>
        <v>0</v>
      </c>
    </row>
    <row r="100" spans="1:27" s="244" customFormat="1" ht="16.899999999999999" customHeight="1" x14ac:dyDescent="0.25">
      <c r="A100" s="400" t="str">
        <f>IF('1042Bd Stammdaten Mitarb.'!A96="","",'1042Bd Stammdaten Mitarb.'!A96)</f>
        <v/>
      </c>
      <c r="B100" s="401" t="str">
        <f>IF('1042Bd Stammdaten Mitarb.'!B96="","",'1042Bd Stammdaten Mitarb.'!B96)</f>
        <v/>
      </c>
      <c r="C100" s="562" t="str">
        <f>IF('1042Bd Stammdaten Mitarb.'!C96="","",'1042Bd Stammdaten Mitarb.'!C96)</f>
        <v/>
      </c>
      <c r="D100" s="563"/>
      <c r="E100" s="480" t="str">
        <f>IF('1042Bd Stammdaten Mitarb.'!D96="","",'1042Bd Stammdaten Mitarb.'!D96)</f>
        <v/>
      </c>
      <c r="F100" s="212" t="str">
        <f>IF(A100="","",'1042Bd Stammdaten Mitarb.'!M96)</f>
        <v/>
      </c>
      <c r="G100" s="214"/>
      <c r="H100" s="170"/>
      <c r="I100" s="170"/>
      <c r="J100" s="87" t="str">
        <f t="shared" si="21"/>
        <v/>
      </c>
      <c r="K100" s="212" t="str">
        <f>IF(A100="","",'1042Bd Stammdaten Mitarb.'!M96)</f>
        <v/>
      </c>
      <c r="L100" s="213"/>
      <c r="M100" s="170"/>
      <c r="N100" s="170"/>
      <c r="O100" s="88" t="str">
        <f t="shared" si="22"/>
        <v/>
      </c>
      <c r="P100" s="258"/>
      <c r="Q100" s="259" t="str">
        <f>IF($C100="","",'1042Ed Abrechnung'!D100)</f>
        <v/>
      </c>
      <c r="R100" s="259" t="str">
        <f>IF(OR($C100="",'1042Bd Stammdaten Mitarb.'!M96=""),"",'1042Bd Stammdaten Mitarb.'!M96)</f>
        <v/>
      </c>
      <c r="S100" s="258" t="str">
        <f t="shared" si="23"/>
        <v/>
      </c>
      <c r="T100" s="258" t="str">
        <f t="shared" si="24"/>
        <v/>
      </c>
      <c r="U100" s="260">
        <f t="shared" si="25"/>
        <v>0</v>
      </c>
      <c r="V100" s="260">
        <f t="shared" si="26"/>
        <v>0</v>
      </c>
      <c r="W100" s="260">
        <f t="shared" si="27"/>
        <v>0</v>
      </c>
      <c r="X100" s="260">
        <f t="shared" si="28"/>
        <v>0</v>
      </c>
      <c r="Y100" s="260">
        <f t="shared" si="29"/>
        <v>0</v>
      </c>
      <c r="Z100" s="260">
        <f t="shared" si="30"/>
        <v>0</v>
      </c>
      <c r="AA100" s="243">
        <f t="shared" si="31"/>
        <v>0</v>
      </c>
    </row>
    <row r="101" spans="1:27" s="244" customFormat="1" ht="16.899999999999999" customHeight="1" x14ac:dyDescent="0.25">
      <c r="A101" s="400" t="str">
        <f>IF('1042Bd Stammdaten Mitarb.'!A97="","",'1042Bd Stammdaten Mitarb.'!A97)</f>
        <v/>
      </c>
      <c r="B101" s="401" t="str">
        <f>IF('1042Bd Stammdaten Mitarb.'!B97="","",'1042Bd Stammdaten Mitarb.'!B97)</f>
        <v/>
      </c>
      <c r="C101" s="562" t="str">
        <f>IF('1042Bd Stammdaten Mitarb.'!C97="","",'1042Bd Stammdaten Mitarb.'!C97)</f>
        <v/>
      </c>
      <c r="D101" s="563"/>
      <c r="E101" s="480" t="str">
        <f>IF('1042Bd Stammdaten Mitarb.'!D97="","",'1042Bd Stammdaten Mitarb.'!D97)</f>
        <v/>
      </c>
      <c r="F101" s="212" t="str">
        <f>IF(A101="","",'1042Bd Stammdaten Mitarb.'!M97)</f>
        <v/>
      </c>
      <c r="G101" s="214"/>
      <c r="H101" s="170"/>
      <c r="I101" s="170"/>
      <c r="J101" s="87" t="str">
        <f t="shared" si="21"/>
        <v/>
      </c>
      <c r="K101" s="212" t="str">
        <f>IF(A101="","",'1042Bd Stammdaten Mitarb.'!M97)</f>
        <v/>
      </c>
      <c r="L101" s="213"/>
      <c r="M101" s="170"/>
      <c r="N101" s="170"/>
      <c r="O101" s="88" t="str">
        <f t="shared" si="22"/>
        <v/>
      </c>
      <c r="P101" s="258"/>
      <c r="Q101" s="259" t="str">
        <f>IF($C101="","",'1042Ed Abrechnung'!D101)</f>
        <v/>
      </c>
      <c r="R101" s="259" t="str">
        <f>IF(OR($C101="",'1042Bd Stammdaten Mitarb.'!M97=""),"",'1042Bd Stammdaten Mitarb.'!M97)</f>
        <v/>
      </c>
      <c r="S101" s="258" t="str">
        <f t="shared" si="23"/>
        <v/>
      </c>
      <c r="T101" s="258" t="str">
        <f t="shared" si="24"/>
        <v/>
      </c>
      <c r="U101" s="260">
        <f t="shared" si="25"/>
        <v>0</v>
      </c>
      <c r="V101" s="260">
        <f t="shared" si="26"/>
        <v>0</v>
      </c>
      <c r="W101" s="260">
        <f t="shared" si="27"/>
        <v>0</v>
      </c>
      <c r="X101" s="260">
        <f t="shared" si="28"/>
        <v>0</v>
      </c>
      <c r="Y101" s="260">
        <f t="shared" si="29"/>
        <v>0</v>
      </c>
      <c r="Z101" s="260">
        <f t="shared" si="30"/>
        <v>0</v>
      </c>
      <c r="AA101" s="243">
        <f t="shared" si="31"/>
        <v>0</v>
      </c>
    </row>
    <row r="102" spans="1:27" s="244" customFormat="1" ht="16.899999999999999" customHeight="1" x14ac:dyDescent="0.25">
      <c r="A102" s="400" t="str">
        <f>IF('1042Bd Stammdaten Mitarb.'!A98="","",'1042Bd Stammdaten Mitarb.'!A98)</f>
        <v/>
      </c>
      <c r="B102" s="401" t="str">
        <f>IF('1042Bd Stammdaten Mitarb.'!B98="","",'1042Bd Stammdaten Mitarb.'!B98)</f>
        <v/>
      </c>
      <c r="C102" s="562" t="str">
        <f>IF('1042Bd Stammdaten Mitarb.'!C98="","",'1042Bd Stammdaten Mitarb.'!C98)</f>
        <v/>
      </c>
      <c r="D102" s="563"/>
      <c r="E102" s="480" t="str">
        <f>IF('1042Bd Stammdaten Mitarb.'!D98="","",'1042Bd Stammdaten Mitarb.'!D98)</f>
        <v/>
      </c>
      <c r="F102" s="212" t="str">
        <f>IF(A102="","",'1042Bd Stammdaten Mitarb.'!M98)</f>
        <v/>
      </c>
      <c r="G102" s="214"/>
      <c r="H102" s="170"/>
      <c r="I102" s="170"/>
      <c r="J102" s="87" t="str">
        <f t="shared" si="21"/>
        <v/>
      </c>
      <c r="K102" s="212" t="str">
        <f>IF(A102="","",'1042Bd Stammdaten Mitarb.'!M98)</f>
        <v/>
      </c>
      <c r="L102" s="213"/>
      <c r="M102" s="170"/>
      <c r="N102" s="170"/>
      <c r="O102" s="88" t="str">
        <f t="shared" si="22"/>
        <v/>
      </c>
      <c r="P102" s="258"/>
      <c r="Q102" s="259" t="str">
        <f>IF($C102="","",'1042Ed Abrechnung'!D102)</f>
        <v/>
      </c>
      <c r="R102" s="259" t="str">
        <f>IF(OR($C102="",'1042Bd Stammdaten Mitarb.'!M98=""),"",'1042Bd Stammdaten Mitarb.'!M98)</f>
        <v/>
      </c>
      <c r="S102" s="258" t="str">
        <f t="shared" si="23"/>
        <v/>
      </c>
      <c r="T102" s="258" t="str">
        <f t="shared" si="24"/>
        <v/>
      </c>
      <c r="U102" s="260">
        <f t="shared" si="25"/>
        <v>0</v>
      </c>
      <c r="V102" s="260">
        <f t="shared" si="26"/>
        <v>0</v>
      </c>
      <c r="W102" s="260">
        <f t="shared" si="27"/>
        <v>0</v>
      </c>
      <c r="X102" s="260">
        <f t="shared" si="28"/>
        <v>0</v>
      </c>
      <c r="Y102" s="260">
        <f t="shared" si="29"/>
        <v>0</v>
      </c>
      <c r="Z102" s="260">
        <f t="shared" si="30"/>
        <v>0</v>
      </c>
      <c r="AA102" s="243">
        <f t="shared" si="31"/>
        <v>0</v>
      </c>
    </row>
    <row r="103" spans="1:27" s="244" customFormat="1" ht="16.899999999999999" customHeight="1" x14ac:dyDescent="0.25">
      <c r="A103" s="400" t="str">
        <f>IF('1042Bd Stammdaten Mitarb.'!A99="","",'1042Bd Stammdaten Mitarb.'!A99)</f>
        <v/>
      </c>
      <c r="B103" s="401" t="str">
        <f>IF('1042Bd Stammdaten Mitarb.'!B99="","",'1042Bd Stammdaten Mitarb.'!B99)</f>
        <v/>
      </c>
      <c r="C103" s="562" t="str">
        <f>IF('1042Bd Stammdaten Mitarb.'!C99="","",'1042Bd Stammdaten Mitarb.'!C99)</f>
        <v/>
      </c>
      <c r="D103" s="563"/>
      <c r="E103" s="480" t="str">
        <f>IF('1042Bd Stammdaten Mitarb.'!D99="","",'1042Bd Stammdaten Mitarb.'!D99)</f>
        <v/>
      </c>
      <c r="F103" s="212" t="str">
        <f>IF(A103="","",'1042Bd Stammdaten Mitarb.'!M99)</f>
        <v/>
      </c>
      <c r="G103" s="214"/>
      <c r="H103" s="170"/>
      <c r="I103" s="170"/>
      <c r="J103" s="87" t="str">
        <f t="shared" si="21"/>
        <v/>
      </c>
      <c r="K103" s="212" t="str">
        <f>IF(A103="","",'1042Bd Stammdaten Mitarb.'!M99)</f>
        <v/>
      </c>
      <c r="L103" s="213"/>
      <c r="M103" s="170"/>
      <c r="N103" s="170"/>
      <c r="O103" s="88" t="str">
        <f t="shared" si="22"/>
        <v/>
      </c>
      <c r="P103" s="258"/>
      <c r="Q103" s="259" t="str">
        <f>IF($C103="","",'1042Ed Abrechnung'!D103)</f>
        <v/>
      </c>
      <c r="R103" s="259" t="str">
        <f>IF(OR($C103="",'1042Bd Stammdaten Mitarb.'!M99=""),"",'1042Bd Stammdaten Mitarb.'!M99)</f>
        <v/>
      </c>
      <c r="S103" s="258" t="str">
        <f t="shared" si="23"/>
        <v/>
      </c>
      <c r="T103" s="258" t="str">
        <f t="shared" si="24"/>
        <v/>
      </c>
      <c r="U103" s="260">
        <f t="shared" si="25"/>
        <v>0</v>
      </c>
      <c r="V103" s="260">
        <f t="shared" si="26"/>
        <v>0</v>
      </c>
      <c r="W103" s="260">
        <f t="shared" si="27"/>
        <v>0</v>
      </c>
      <c r="X103" s="260">
        <f t="shared" si="28"/>
        <v>0</v>
      </c>
      <c r="Y103" s="260">
        <f t="shared" si="29"/>
        <v>0</v>
      </c>
      <c r="Z103" s="260">
        <f t="shared" si="30"/>
        <v>0</v>
      </c>
      <c r="AA103" s="243">
        <f t="shared" si="31"/>
        <v>0</v>
      </c>
    </row>
    <row r="104" spans="1:27" s="244" customFormat="1" ht="16.899999999999999" customHeight="1" x14ac:dyDescent="0.25">
      <c r="A104" s="400" t="str">
        <f>IF('1042Bd Stammdaten Mitarb.'!A100="","",'1042Bd Stammdaten Mitarb.'!A100)</f>
        <v/>
      </c>
      <c r="B104" s="401" t="str">
        <f>IF('1042Bd Stammdaten Mitarb.'!B100="","",'1042Bd Stammdaten Mitarb.'!B100)</f>
        <v/>
      </c>
      <c r="C104" s="562" t="str">
        <f>IF('1042Bd Stammdaten Mitarb.'!C100="","",'1042Bd Stammdaten Mitarb.'!C100)</f>
        <v/>
      </c>
      <c r="D104" s="563"/>
      <c r="E104" s="480" t="str">
        <f>IF('1042Bd Stammdaten Mitarb.'!D100="","",'1042Bd Stammdaten Mitarb.'!D100)</f>
        <v/>
      </c>
      <c r="F104" s="212" t="str">
        <f>IF(A104="","",'1042Bd Stammdaten Mitarb.'!M100)</f>
        <v/>
      </c>
      <c r="G104" s="214"/>
      <c r="H104" s="170"/>
      <c r="I104" s="170"/>
      <c r="J104" s="87" t="str">
        <f t="shared" si="21"/>
        <v/>
      </c>
      <c r="K104" s="212" t="str">
        <f>IF(A104="","",'1042Bd Stammdaten Mitarb.'!M100)</f>
        <v/>
      </c>
      <c r="L104" s="213"/>
      <c r="M104" s="170"/>
      <c r="N104" s="170"/>
      <c r="O104" s="88" t="str">
        <f t="shared" si="22"/>
        <v/>
      </c>
      <c r="P104" s="258"/>
      <c r="Q104" s="259" t="str">
        <f>IF($C104="","",'1042Ed Abrechnung'!D104)</f>
        <v/>
      </c>
      <c r="R104" s="259" t="str">
        <f>IF(OR($C104="",'1042Bd Stammdaten Mitarb.'!M100=""),"",'1042Bd Stammdaten Mitarb.'!M100)</f>
        <v/>
      </c>
      <c r="S104" s="258" t="str">
        <f t="shared" si="23"/>
        <v/>
      </c>
      <c r="T104" s="258" t="str">
        <f t="shared" si="24"/>
        <v/>
      </c>
      <c r="U104" s="260">
        <f t="shared" si="25"/>
        <v>0</v>
      </c>
      <c r="V104" s="260">
        <f t="shared" si="26"/>
        <v>0</v>
      </c>
      <c r="W104" s="260">
        <f t="shared" si="27"/>
        <v>0</v>
      </c>
      <c r="X104" s="260">
        <f t="shared" si="28"/>
        <v>0</v>
      </c>
      <c r="Y104" s="260">
        <f t="shared" si="29"/>
        <v>0</v>
      </c>
      <c r="Z104" s="260">
        <f t="shared" si="30"/>
        <v>0</v>
      </c>
      <c r="AA104" s="243">
        <f t="shared" si="31"/>
        <v>0</v>
      </c>
    </row>
    <row r="105" spans="1:27" s="244" customFormat="1" ht="16.899999999999999" customHeight="1" x14ac:dyDescent="0.25">
      <c r="A105" s="400" t="str">
        <f>IF('1042Bd Stammdaten Mitarb.'!A101="","",'1042Bd Stammdaten Mitarb.'!A101)</f>
        <v/>
      </c>
      <c r="B105" s="401" t="str">
        <f>IF('1042Bd Stammdaten Mitarb.'!B101="","",'1042Bd Stammdaten Mitarb.'!B101)</f>
        <v/>
      </c>
      <c r="C105" s="562" t="str">
        <f>IF('1042Bd Stammdaten Mitarb.'!C101="","",'1042Bd Stammdaten Mitarb.'!C101)</f>
        <v/>
      </c>
      <c r="D105" s="563"/>
      <c r="E105" s="480" t="str">
        <f>IF('1042Bd Stammdaten Mitarb.'!D101="","",'1042Bd Stammdaten Mitarb.'!D101)</f>
        <v/>
      </c>
      <c r="F105" s="212" t="str">
        <f>IF(A105="","",'1042Bd Stammdaten Mitarb.'!M101)</f>
        <v/>
      </c>
      <c r="G105" s="214"/>
      <c r="H105" s="170"/>
      <c r="I105" s="170"/>
      <c r="J105" s="87" t="str">
        <f t="shared" si="21"/>
        <v/>
      </c>
      <c r="K105" s="212" t="str">
        <f>IF(A105="","",'1042Bd Stammdaten Mitarb.'!M101)</f>
        <v/>
      </c>
      <c r="L105" s="213"/>
      <c r="M105" s="170"/>
      <c r="N105" s="170"/>
      <c r="O105" s="88" t="str">
        <f t="shared" si="22"/>
        <v/>
      </c>
      <c r="P105" s="258"/>
      <c r="Q105" s="259" t="str">
        <f>IF($C105="","",'1042Ed Abrechnung'!D105)</f>
        <v/>
      </c>
      <c r="R105" s="259" t="str">
        <f>IF(OR($C105="",'1042Bd Stammdaten Mitarb.'!M101=""),"",'1042Bd Stammdaten Mitarb.'!M101)</f>
        <v/>
      </c>
      <c r="S105" s="258" t="str">
        <f t="shared" si="23"/>
        <v/>
      </c>
      <c r="T105" s="258" t="str">
        <f t="shared" si="24"/>
        <v/>
      </c>
      <c r="U105" s="260">
        <f t="shared" si="25"/>
        <v>0</v>
      </c>
      <c r="V105" s="260">
        <f t="shared" si="26"/>
        <v>0</v>
      </c>
      <c r="W105" s="260">
        <f t="shared" si="27"/>
        <v>0</v>
      </c>
      <c r="X105" s="260">
        <f t="shared" si="28"/>
        <v>0</v>
      </c>
      <c r="Y105" s="260">
        <f t="shared" si="29"/>
        <v>0</v>
      </c>
      <c r="Z105" s="260">
        <f t="shared" si="30"/>
        <v>0</v>
      </c>
      <c r="AA105" s="243">
        <f t="shared" si="31"/>
        <v>0</v>
      </c>
    </row>
    <row r="106" spans="1:27" s="244" customFormat="1" ht="16.899999999999999" customHeight="1" x14ac:dyDescent="0.25">
      <c r="A106" s="400" t="str">
        <f>IF('1042Bd Stammdaten Mitarb.'!A102="","",'1042Bd Stammdaten Mitarb.'!A102)</f>
        <v/>
      </c>
      <c r="B106" s="401" t="str">
        <f>IF('1042Bd Stammdaten Mitarb.'!B102="","",'1042Bd Stammdaten Mitarb.'!B102)</f>
        <v/>
      </c>
      <c r="C106" s="562" t="str">
        <f>IF('1042Bd Stammdaten Mitarb.'!C102="","",'1042Bd Stammdaten Mitarb.'!C102)</f>
        <v/>
      </c>
      <c r="D106" s="563"/>
      <c r="E106" s="480" t="str">
        <f>IF('1042Bd Stammdaten Mitarb.'!D102="","",'1042Bd Stammdaten Mitarb.'!D102)</f>
        <v/>
      </c>
      <c r="F106" s="212" t="str">
        <f>IF(A106="","",'1042Bd Stammdaten Mitarb.'!M102)</f>
        <v/>
      </c>
      <c r="G106" s="214"/>
      <c r="H106" s="170"/>
      <c r="I106" s="170"/>
      <c r="J106" s="87" t="str">
        <f t="shared" si="21"/>
        <v/>
      </c>
      <c r="K106" s="212" t="str">
        <f>IF(A106="","",'1042Bd Stammdaten Mitarb.'!M102)</f>
        <v/>
      </c>
      <c r="L106" s="213"/>
      <c r="M106" s="170"/>
      <c r="N106" s="170"/>
      <c r="O106" s="88" t="str">
        <f t="shared" si="22"/>
        <v/>
      </c>
      <c r="P106" s="258"/>
      <c r="Q106" s="259" t="str">
        <f>IF($C106="","",'1042Ed Abrechnung'!D106)</f>
        <v/>
      </c>
      <c r="R106" s="259" t="str">
        <f>IF(OR($C106="",'1042Bd Stammdaten Mitarb.'!M102=""),"",'1042Bd Stammdaten Mitarb.'!M102)</f>
        <v/>
      </c>
      <c r="S106" s="258" t="str">
        <f t="shared" si="23"/>
        <v/>
      </c>
      <c r="T106" s="258" t="str">
        <f t="shared" si="24"/>
        <v/>
      </c>
      <c r="U106" s="260">
        <f t="shared" si="25"/>
        <v>0</v>
      </c>
      <c r="V106" s="260">
        <f t="shared" si="26"/>
        <v>0</v>
      </c>
      <c r="W106" s="260">
        <f t="shared" si="27"/>
        <v>0</v>
      </c>
      <c r="X106" s="260">
        <f t="shared" si="28"/>
        <v>0</v>
      </c>
      <c r="Y106" s="260">
        <f t="shared" si="29"/>
        <v>0</v>
      </c>
      <c r="Z106" s="260">
        <f t="shared" si="30"/>
        <v>0</v>
      </c>
      <c r="AA106" s="243">
        <f t="shared" si="31"/>
        <v>0</v>
      </c>
    </row>
    <row r="107" spans="1:27" s="244" customFormat="1" ht="16.899999999999999" customHeight="1" x14ac:dyDescent="0.25">
      <c r="A107" s="400" t="str">
        <f>IF('1042Bd Stammdaten Mitarb.'!A103="","",'1042Bd Stammdaten Mitarb.'!A103)</f>
        <v/>
      </c>
      <c r="B107" s="401" t="str">
        <f>IF('1042Bd Stammdaten Mitarb.'!B103="","",'1042Bd Stammdaten Mitarb.'!B103)</f>
        <v/>
      </c>
      <c r="C107" s="562" t="str">
        <f>IF('1042Bd Stammdaten Mitarb.'!C103="","",'1042Bd Stammdaten Mitarb.'!C103)</f>
        <v/>
      </c>
      <c r="D107" s="563"/>
      <c r="E107" s="480" t="str">
        <f>IF('1042Bd Stammdaten Mitarb.'!D103="","",'1042Bd Stammdaten Mitarb.'!D103)</f>
        <v/>
      </c>
      <c r="F107" s="212" t="str">
        <f>IF(A107="","",'1042Bd Stammdaten Mitarb.'!M103)</f>
        <v/>
      </c>
      <c r="G107" s="214"/>
      <c r="H107" s="170"/>
      <c r="I107" s="170"/>
      <c r="J107" s="87" t="str">
        <f t="shared" si="21"/>
        <v/>
      </c>
      <c r="K107" s="212" t="str">
        <f>IF(A107="","",'1042Bd Stammdaten Mitarb.'!M103)</f>
        <v/>
      </c>
      <c r="L107" s="213"/>
      <c r="M107" s="170"/>
      <c r="N107" s="170"/>
      <c r="O107" s="88" t="str">
        <f t="shared" si="22"/>
        <v/>
      </c>
      <c r="P107" s="258"/>
      <c r="Q107" s="259" t="str">
        <f>IF($C107="","",'1042Ed Abrechnung'!D107)</f>
        <v/>
      </c>
      <c r="R107" s="259" t="str">
        <f>IF(OR($C107="",'1042Bd Stammdaten Mitarb.'!M103=""),"",'1042Bd Stammdaten Mitarb.'!M103)</f>
        <v/>
      </c>
      <c r="S107" s="258" t="str">
        <f t="shared" si="23"/>
        <v/>
      </c>
      <c r="T107" s="258" t="str">
        <f t="shared" si="24"/>
        <v/>
      </c>
      <c r="U107" s="260">
        <f t="shared" si="25"/>
        <v>0</v>
      </c>
      <c r="V107" s="260">
        <f t="shared" si="26"/>
        <v>0</v>
      </c>
      <c r="W107" s="260">
        <f t="shared" si="27"/>
        <v>0</v>
      </c>
      <c r="X107" s="260">
        <f t="shared" si="28"/>
        <v>0</v>
      </c>
      <c r="Y107" s="260">
        <f t="shared" si="29"/>
        <v>0</v>
      </c>
      <c r="Z107" s="260">
        <f t="shared" si="30"/>
        <v>0</v>
      </c>
      <c r="AA107" s="243">
        <f t="shared" si="31"/>
        <v>0</v>
      </c>
    </row>
    <row r="108" spans="1:27" s="244" customFormat="1" ht="16.899999999999999" customHeight="1" x14ac:dyDescent="0.25">
      <c r="A108" s="400" t="str">
        <f>IF('1042Bd Stammdaten Mitarb.'!A104="","",'1042Bd Stammdaten Mitarb.'!A104)</f>
        <v/>
      </c>
      <c r="B108" s="401" t="str">
        <f>IF('1042Bd Stammdaten Mitarb.'!B104="","",'1042Bd Stammdaten Mitarb.'!B104)</f>
        <v/>
      </c>
      <c r="C108" s="562" t="str">
        <f>IF('1042Bd Stammdaten Mitarb.'!C104="","",'1042Bd Stammdaten Mitarb.'!C104)</f>
        <v/>
      </c>
      <c r="D108" s="563"/>
      <c r="E108" s="480" t="str">
        <f>IF('1042Bd Stammdaten Mitarb.'!D104="","",'1042Bd Stammdaten Mitarb.'!D104)</f>
        <v/>
      </c>
      <c r="F108" s="212" t="str">
        <f>IF(A108="","",'1042Bd Stammdaten Mitarb.'!M104)</f>
        <v/>
      </c>
      <c r="G108" s="214"/>
      <c r="H108" s="170"/>
      <c r="I108" s="170"/>
      <c r="J108" s="87" t="str">
        <f t="shared" si="21"/>
        <v/>
      </c>
      <c r="K108" s="212" t="str">
        <f>IF(A108="","",'1042Bd Stammdaten Mitarb.'!M104)</f>
        <v/>
      </c>
      <c r="L108" s="213"/>
      <c r="M108" s="170"/>
      <c r="N108" s="170"/>
      <c r="O108" s="88" t="str">
        <f t="shared" si="22"/>
        <v/>
      </c>
      <c r="P108" s="258"/>
      <c r="Q108" s="259" t="str">
        <f>IF($C108="","",'1042Ed Abrechnung'!D108)</f>
        <v/>
      </c>
      <c r="R108" s="259" t="str">
        <f>IF(OR($C108="",'1042Bd Stammdaten Mitarb.'!M104=""),"",'1042Bd Stammdaten Mitarb.'!M104)</f>
        <v/>
      </c>
      <c r="S108" s="258" t="str">
        <f t="shared" si="23"/>
        <v/>
      </c>
      <c r="T108" s="258" t="str">
        <f t="shared" si="24"/>
        <v/>
      </c>
      <c r="U108" s="260">
        <f t="shared" si="25"/>
        <v>0</v>
      </c>
      <c r="V108" s="260">
        <f t="shared" si="26"/>
        <v>0</v>
      </c>
      <c r="W108" s="260">
        <f t="shared" si="27"/>
        <v>0</v>
      </c>
      <c r="X108" s="260">
        <f t="shared" si="28"/>
        <v>0</v>
      </c>
      <c r="Y108" s="260">
        <f t="shared" si="29"/>
        <v>0</v>
      </c>
      <c r="Z108" s="260">
        <f t="shared" si="30"/>
        <v>0</v>
      </c>
      <c r="AA108" s="243">
        <f t="shared" si="31"/>
        <v>0</v>
      </c>
    </row>
    <row r="109" spans="1:27" s="244" customFormat="1" ht="16.899999999999999" customHeight="1" x14ac:dyDescent="0.25">
      <c r="A109" s="400" t="str">
        <f>IF('1042Bd Stammdaten Mitarb.'!A105="","",'1042Bd Stammdaten Mitarb.'!A105)</f>
        <v/>
      </c>
      <c r="B109" s="401" t="str">
        <f>IF('1042Bd Stammdaten Mitarb.'!B105="","",'1042Bd Stammdaten Mitarb.'!B105)</f>
        <v/>
      </c>
      <c r="C109" s="562" t="str">
        <f>IF('1042Bd Stammdaten Mitarb.'!C105="","",'1042Bd Stammdaten Mitarb.'!C105)</f>
        <v/>
      </c>
      <c r="D109" s="563"/>
      <c r="E109" s="480" t="str">
        <f>IF('1042Bd Stammdaten Mitarb.'!D105="","",'1042Bd Stammdaten Mitarb.'!D105)</f>
        <v/>
      </c>
      <c r="F109" s="212" t="str">
        <f>IF(A109="","",'1042Bd Stammdaten Mitarb.'!M105)</f>
        <v/>
      </c>
      <c r="G109" s="214"/>
      <c r="H109" s="170"/>
      <c r="I109" s="170"/>
      <c r="J109" s="87" t="str">
        <f t="shared" si="21"/>
        <v/>
      </c>
      <c r="K109" s="212" t="str">
        <f>IF(A109="","",'1042Bd Stammdaten Mitarb.'!M105)</f>
        <v/>
      </c>
      <c r="L109" s="213"/>
      <c r="M109" s="170"/>
      <c r="N109" s="170"/>
      <c r="O109" s="88" t="str">
        <f t="shared" si="22"/>
        <v/>
      </c>
      <c r="P109" s="258"/>
      <c r="Q109" s="259" t="str">
        <f>IF($C109="","",'1042Ed Abrechnung'!D109)</f>
        <v/>
      </c>
      <c r="R109" s="259" t="str">
        <f>IF(OR($C109="",'1042Bd Stammdaten Mitarb.'!M105=""),"",'1042Bd Stammdaten Mitarb.'!M105)</f>
        <v/>
      </c>
      <c r="S109" s="258" t="str">
        <f t="shared" si="23"/>
        <v/>
      </c>
      <c r="T109" s="258" t="str">
        <f t="shared" si="24"/>
        <v/>
      </c>
      <c r="U109" s="260">
        <f t="shared" si="25"/>
        <v>0</v>
      </c>
      <c r="V109" s="260">
        <f t="shared" si="26"/>
        <v>0</v>
      </c>
      <c r="W109" s="260">
        <f t="shared" si="27"/>
        <v>0</v>
      </c>
      <c r="X109" s="260">
        <f t="shared" si="28"/>
        <v>0</v>
      </c>
      <c r="Y109" s="260">
        <f t="shared" si="29"/>
        <v>0</v>
      </c>
      <c r="Z109" s="260">
        <f t="shared" si="30"/>
        <v>0</v>
      </c>
      <c r="AA109" s="243">
        <f t="shared" si="31"/>
        <v>0</v>
      </c>
    </row>
    <row r="110" spans="1:27" s="244" customFormat="1" ht="16.899999999999999" customHeight="1" x14ac:dyDescent="0.25">
      <c r="A110" s="400" t="str">
        <f>IF('1042Bd Stammdaten Mitarb.'!A106="","",'1042Bd Stammdaten Mitarb.'!A106)</f>
        <v/>
      </c>
      <c r="B110" s="401" t="str">
        <f>IF('1042Bd Stammdaten Mitarb.'!B106="","",'1042Bd Stammdaten Mitarb.'!B106)</f>
        <v/>
      </c>
      <c r="C110" s="562" t="str">
        <f>IF('1042Bd Stammdaten Mitarb.'!C106="","",'1042Bd Stammdaten Mitarb.'!C106)</f>
        <v/>
      </c>
      <c r="D110" s="563"/>
      <c r="E110" s="480" t="str">
        <f>IF('1042Bd Stammdaten Mitarb.'!D106="","",'1042Bd Stammdaten Mitarb.'!D106)</f>
        <v/>
      </c>
      <c r="F110" s="212" t="str">
        <f>IF(A110="","",'1042Bd Stammdaten Mitarb.'!M106)</f>
        <v/>
      </c>
      <c r="G110" s="214"/>
      <c r="H110" s="170"/>
      <c r="I110" s="170"/>
      <c r="J110" s="87" t="str">
        <f t="shared" si="21"/>
        <v/>
      </c>
      <c r="K110" s="212" t="str">
        <f>IF(A110="","",'1042Bd Stammdaten Mitarb.'!M106)</f>
        <v/>
      </c>
      <c r="L110" s="213"/>
      <c r="M110" s="170"/>
      <c r="N110" s="170"/>
      <c r="O110" s="88" t="str">
        <f t="shared" si="22"/>
        <v/>
      </c>
      <c r="P110" s="258"/>
      <c r="Q110" s="259" t="str">
        <f>IF($C110="","",'1042Ed Abrechnung'!D110)</f>
        <v/>
      </c>
      <c r="R110" s="259" t="str">
        <f>IF(OR($C110="",'1042Bd Stammdaten Mitarb.'!M106=""),"",'1042Bd Stammdaten Mitarb.'!M106)</f>
        <v/>
      </c>
      <c r="S110" s="258" t="str">
        <f t="shared" si="23"/>
        <v/>
      </c>
      <c r="T110" s="258" t="str">
        <f t="shared" si="24"/>
        <v/>
      </c>
      <c r="U110" s="260">
        <f t="shared" si="25"/>
        <v>0</v>
      </c>
      <c r="V110" s="260">
        <f t="shared" si="26"/>
        <v>0</v>
      </c>
      <c r="W110" s="260">
        <f t="shared" si="27"/>
        <v>0</v>
      </c>
      <c r="X110" s="260">
        <f t="shared" si="28"/>
        <v>0</v>
      </c>
      <c r="Y110" s="260">
        <f t="shared" si="29"/>
        <v>0</v>
      </c>
      <c r="Z110" s="260">
        <f t="shared" si="30"/>
        <v>0</v>
      </c>
      <c r="AA110" s="243">
        <f t="shared" si="31"/>
        <v>0</v>
      </c>
    </row>
    <row r="111" spans="1:27" s="244" customFormat="1" ht="16.899999999999999" customHeight="1" x14ac:dyDescent="0.25">
      <c r="A111" s="400" t="str">
        <f>IF('1042Bd Stammdaten Mitarb.'!A107="","",'1042Bd Stammdaten Mitarb.'!A107)</f>
        <v/>
      </c>
      <c r="B111" s="401" t="str">
        <f>IF('1042Bd Stammdaten Mitarb.'!B107="","",'1042Bd Stammdaten Mitarb.'!B107)</f>
        <v/>
      </c>
      <c r="C111" s="562" t="str">
        <f>IF('1042Bd Stammdaten Mitarb.'!C107="","",'1042Bd Stammdaten Mitarb.'!C107)</f>
        <v/>
      </c>
      <c r="D111" s="563"/>
      <c r="E111" s="480" t="str">
        <f>IF('1042Bd Stammdaten Mitarb.'!D107="","",'1042Bd Stammdaten Mitarb.'!D107)</f>
        <v/>
      </c>
      <c r="F111" s="212" t="str">
        <f>IF(A111="","",'1042Bd Stammdaten Mitarb.'!M107)</f>
        <v/>
      </c>
      <c r="G111" s="214"/>
      <c r="H111" s="170"/>
      <c r="I111" s="170"/>
      <c r="J111" s="87" t="str">
        <f t="shared" si="21"/>
        <v/>
      </c>
      <c r="K111" s="212" t="str">
        <f>IF(A111="","",'1042Bd Stammdaten Mitarb.'!M107)</f>
        <v/>
      </c>
      <c r="L111" s="213"/>
      <c r="M111" s="170"/>
      <c r="N111" s="170"/>
      <c r="O111" s="88" t="str">
        <f t="shared" si="22"/>
        <v/>
      </c>
      <c r="P111" s="258"/>
      <c r="Q111" s="259" t="str">
        <f>IF($C111="","",'1042Ed Abrechnung'!D111)</f>
        <v/>
      </c>
      <c r="R111" s="259" t="str">
        <f>IF(OR($C111="",'1042Bd Stammdaten Mitarb.'!M107=""),"",'1042Bd Stammdaten Mitarb.'!M107)</f>
        <v/>
      </c>
      <c r="S111" s="258" t="str">
        <f t="shared" si="23"/>
        <v/>
      </c>
      <c r="T111" s="258" t="str">
        <f t="shared" si="24"/>
        <v/>
      </c>
      <c r="U111" s="260">
        <f t="shared" si="25"/>
        <v>0</v>
      </c>
      <c r="V111" s="260">
        <f t="shared" si="26"/>
        <v>0</v>
      </c>
      <c r="W111" s="260">
        <f t="shared" si="27"/>
        <v>0</v>
      </c>
      <c r="X111" s="260">
        <f t="shared" si="28"/>
        <v>0</v>
      </c>
      <c r="Y111" s="260">
        <f t="shared" si="29"/>
        <v>0</v>
      </c>
      <c r="Z111" s="260">
        <f t="shared" si="30"/>
        <v>0</v>
      </c>
      <c r="AA111" s="243">
        <f t="shared" si="31"/>
        <v>0</v>
      </c>
    </row>
    <row r="112" spans="1:27" s="244" customFormat="1" ht="16.899999999999999" customHeight="1" x14ac:dyDescent="0.25">
      <c r="A112" s="400" t="str">
        <f>IF('1042Bd Stammdaten Mitarb.'!A108="","",'1042Bd Stammdaten Mitarb.'!A108)</f>
        <v/>
      </c>
      <c r="B112" s="401" t="str">
        <f>IF('1042Bd Stammdaten Mitarb.'!B108="","",'1042Bd Stammdaten Mitarb.'!B108)</f>
        <v/>
      </c>
      <c r="C112" s="562" t="str">
        <f>IF('1042Bd Stammdaten Mitarb.'!C108="","",'1042Bd Stammdaten Mitarb.'!C108)</f>
        <v/>
      </c>
      <c r="D112" s="563"/>
      <c r="E112" s="480" t="str">
        <f>IF('1042Bd Stammdaten Mitarb.'!D108="","",'1042Bd Stammdaten Mitarb.'!D108)</f>
        <v/>
      </c>
      <c r="F112" s="212" t="str">
        <f>IF(A112="","",'1042Bd Stammdaten Mitarb.'!M108)</f>
        <v/>
      </c>
      <c r="G112" s="214"/>
      <c r="H112" s="170"/>
      <c r="I112" s="170"/>
      <c r="J112" s="87" t="str">
        <f t="shared" si="21"/>
        <v/>
      </c>
      <c r="K112" s="212" t="str">
        <f>IF(A112="","",'1042Bd Stammdaten Mitarb.'!M108)</f>
        <v/>
      </c>
      <c r="L112" s="213"/>
      <c r="M112" s="170"/>
      <c r="N112" s="170"/>
      <c r="O112" s="88" t="str">
        <f t="shared" si="22"/>
        <v/>
      </c>
      <c r="P112" s="258"/>
      <c r="Q112" s="259" t="str">
        <f>IF($C112="","",'1042Ed Abrechnung'!D112)</f>
        <v/>
      </c>
      <c r="R112" s="259" t="str">
        <f>IF(OR($C112="",'1042Bd Stammdaten Mitarb.'!M108=""),"",'1042Bd Stammdaten Mitarb.'!M108)</f>
        <v/>
      </c>
      <c r="S112" s="258" t="str">
        <f t="shared" si="23"/>
        <v/>
      </c>
      <c r="T112" s="258" t="str">
        <f t="shared" si="24"/>
        <v/>
      </c>
      <c r="U112" s="260">
        <f t="shared" si="25"/>
        <v>0</v>
      </c>
      <c r="V112" s="260">
        <f t="shared" si="26"/>
        <v>0</v>
      </c>
      <c r="W112" s="260">
        <f t="shared" si="27"/>
        <v>0</v>
      </c>
      <c r="X112" s="260">
        <f t="shared" si="28"/>
        <v>0</v>
      </c>
      <c r="Y112" s="260">
        <f t="shared" si="29"/>
        <v>0</v>
      </c>
      <c r="Z112" s="260">
        <f t="shared" si="30"/>
        <v>0</v>
      </c>
      <c r="AA112" s="243">
        <f t="shared" si="31"/>
        <v>0</v>
      </c>
    </row>
    <row r="113" spans="1:27" s="244" customFormat="1" ht="16.899999999999999" customHeight="1" x14ac:dyDescent="0.25">
      <c r="A113" s="400" t="str">
        <f>IF('1042Bd Stammdaten Mitarb.'!A109="","",'1042Bd Stammdaten Mitarb.'!A109)</f>
        <v/>
      </c>
      <c r="B113" s="401" t="str">
        <f>IF('1042Bd Stammdaten Mitarb.'!B109="","",'1042Bd Stammdaten Mitarb.'!B109)</f>
        <v/>
      </c>
      <c r="C113" s="562" t="str">
        <f>IF('1042Bd Stammdaten Mitarb.'!C109="","",'1042Bd Stammdaten Mitarb.'!C109)</f>
        <v/>
      </c>
      <c r="D113" s="563"/>
      <c r="E113" s="480" t="str">
        <f>IF('1042Bd Stammdaten Mitarb.'!D109="","",'1042Bd Stammdaten Mitarb.'!D109)</f>
        <v/>
      </c>
      <c r="F113" s="212" t="str">
        <f>IF(A113="","",'1042Bd Stammdaten Mitarb.'!M109)</f>
        <v/>
      </c>
      <c r="G113" s="214"/>
      <c r="H113" s="170"/>
      <c r="I113" s="170"/>
      <c r="J113" s="87" t="str">
        <f t="shared" si="21"/>
        <v/>
      </c>
      <c r="K113" s="212" t="str">
        <f>IF(A113="","",'1042Bd Stammdaten Mitarb.'!M109)</f>
        <v/>
      </c>
      <c r="L113" s="213"/>
      <c r="M113" s="170"/>
      <c r="N113" s="170"/>
      <c r="O113" s="88" t="str">
        <f t="shared" si="22"/>
        <v/>
      </c>
      <c r="P113" s="258"/>
      <c r="Q113" s="259" t="str">
        <f>IF($C113="","",'1042Ed Abrechnung'!D113)</f>
        <v/>
      </c>
      <c r="R113" s="259" t="str">
        <f>IF(OR($C113="",'1042Bd Stammdaten Mitarb.'!M109=""),"",'1042Bd Stammdaten Mitarb.'!M109)</f>
        <v/>
      </c>
      <c r="S113" s="258" t="str">
        <f t="shared" si="23"/>
        <v/>
      </c>
      <c r="T113" s="258" t="str">
        <f t="shared" si="24"/>
        <v/>
      </c>
      <c r="U113" s="260">
        <f t="shared" si="25"/>
        <v>0</v>
      </c>
      <c r="V113" s="260">
        <f t="shared" si="26"/>
        <v>0</v>
      </c>
      <c r="W113" s="260">
        <f t="shared" si="27"/>
        <v>0</v>
      </c>
      <c r="X113" s="260">
        <f t="shared" si="28"/>
        <v>0</v>
      </c>
      <c r="Y113" s="260">
        <f t="shared" si="29"/>
        <v>0</v>
      </c>
      <c r="Z113" s="260">
        <f t="shared" si="30"/>
        <v>0</v>
      </c>
      <c r="AA113" s="243">
        <f t="shared" si="31"/>
        <v>0</v>
      </c>
    </row>
    <row r="114" spans="1:27" s="244" customFormat="1" ht="16.899999999999999" customHeight="1" x14ac:dyDescent="0.25">
      <c r="A114" s="400" t="str">
        <f>IF('1042Bd Stammdaten Mitarb.'!A110="","",'1042Bd Stammdaten Mitarb.'!A110)</f>
        <v/>
      </c>
      <c r="B114" s="401" t="str">
        <f>IF('1042Bd Stammdaten Mitarb.'!B110="","",'1042Bd Stammdaten Mitarb.'!B110)</f>
        <v/>
      </c>
      <c r="C114" s="562" t="str">
        <f>IF('1042Bd Stammdaten Mitarb.'!C110="","",'1042Bd Stammdaten Mitarb.'!C110)</f>
        <v/>
      </c>
      <c r="D114" s="563"/>
      <c r="E114" s="480" t="str">
        <f>IF('1042Bd Stammdaten Mitarb.'!D110="","",'1042Bd Stammdaten Mitarb.'!D110)</f>
        <v/>
      </c>
      <c r="F114" s="212" t="str">
        <f>IF(A114="","",'1042Bd Stammdaten Mitarb.'!M110)</f>
        <v/>
      </c>
      <c r="G114" s="214"/>
      <c r="H114" s="170"/>
      <c r="I114" s="170"/>
      <c r="J114" s="87" t="str">
        <f t="shared" si="21"/>
        <v/>
      </c>
      <c r="K114" s="212" t="str">
        <f>IF(A114="","",'1042Bd Stammdaten Mitarb.'!M110)</f>
        <v/>
      </c>
      <c r="L114" s="213"/>
      <c r="M114" s="170"/>
      <c r="N114" s="170"/>
      <c r="O114" s="88" t="str">
        <f t="shared" si="22"/>
        <v/>
      </c>
      <c r="P114" s="258"/>
      <c r="Q114" s="259" t="str">
        <f>IF($C114="","",'1042Ed Abrechnung'!D114)</f>
        <v/>
      </c>
      <c r="R114" s="259" t="str">
        <f>IF(OR($C114="",'1042Bd Stammdaten Mitarb.'!M110=""),"",'1042Bd Stammdaten Mitarb.'!M110)</f>
        <v/>
      </c>
      <c r="S114" s="258" t="str">
        <f t="shared" si="23"/>
        <v/>
      </c>
      <c r="T114" s="258" t="str">
        <f t="shared" si="24"/>
        <v/>
      </c>
      <c r="U114" s="260">
        <f t="shared" si="25"/>
        <v>0</v>
      </c>
      <c r="V114" s="260">
        <f t="shared" si="26"/>
        <v>0</v>
      </c>
      <c r="W114" s="260">
        <f t="shared" si="27"/>
        <v>0</v>
      </c>
      <c r="X114" s="260">
        <f t="shared" si="28"/>
        <v>0</v>
      </c>
      <c r="Y114" s="260">
        <f t="shared" si="29"/>
        <v>0</v>
      </c>
      <c r="Z114" s="260">
        <f t="shared" si="30"/>
        <v>0</v>
      </c>
      <c r="AA114" s="243">
        <f t="shared" si="31"/>
        <v>0</v>
      </c>
    </row>
    <row r="115" spans="1:27" s="244" customFormat="1" ht="16.899999999999999" customHeight="1" x14ac:dyDescent="0.25">
      <c r="A115" s="400" t="str">
        <f>IF('1042Bd Stammdaten Mitarb.'!A111="","",'1042Bd Stammdaten Mitarb.'!A111)</f>
        <v/>
      </c>
      <c r="B115" s="401" t="str">
        <f>IF('1042Bd Stammdaten Mitarb.'!B111="","",'1042Bd Stammdaten Mitarb.'!B111)</f>
        <v/>
      </c>
      <c r="C115" s="562" t="str">
        <f>IF('1042Bd Stammdaten Mitarb.'!C111="","",'1042Bd Stammdaten Mitarb.'!C111)</f>
        <v/>
      </c>
      <c r="D115" s="563"/>
      <c r="E115" s="480" t="str">
        <f>IF('1042Bd Stammdaten Mitarb.'!D111="","",'1042Bd Stammdaten Mitarb.'!D111)</f>
        <v/>
      </c>
      <c r="F115" s="212" t="str">
        <f>IF(A115="","",'1042Bd Stammdaten Mitarb.'!M111)</f>
        <v/>
      </c>
      <c r="G115" s="214"/>
      <c r="H115" s="170"/>
      <c r="I115" s="170"/>
      <c r="J115" s="87" t="str">
        <f t="shared" si="21"/>
        <v/>
      </c>
      <c r="K115" s="212" t="str">
        <f>IF(A115="","",'1042Bd Stammdaten Mitarb.'!M111)</f>
        <v/>
      </c>
      <c r="L115" s="213"/>
      <c r="M115" s="170"/>
      <c r="N115" s="170"/>
      <c r="O115" s="88" t="str">
        <f t="shared" si="22"/>
        <v/>
      </c>
      <c r="P115" s="258"/>
      <c r="Q115" s="259" t="str">
        <f>IF($C115="","",'1042Ed Abrechnung'!D115)</f>
        <v/>
      </c>
      <c r="R115" s="259" t="str">
        <f>IF(OR($C115="",'1042Bd Stammdaten Mitarb.'!M111=""),"",'1042Bd Stammdaten Mitarb.'!M111)</f>
        <v/>
      </c>
      <c r="S115" s="258" t="str">
        <f t="shared" si="23"/>
        <v/>
      </c>
      <c r="T115" s="258" t="str">
        <f t="shared" si="24"/>
        <v/>
      </c>
      <c r="U115" s="260">
        <f t="shared" si="25"/>
        <v>0</v>
      </c>
      <c r="V115" s="260">
        <f t="shared" si="26"/>
        <v>0</v>
      </c>
      <c r="W115" s="260">
        <f t="shared" si="27"/>
        <v>0</v>
      </c>
      <c r="X115" s="260">
        <f t="shared" si="28"/>
        <v>0</v>
      </c>
      <c r="Y115" s="260">
        <f t="shared" si="29"/>
        <v>0</v>
      </c>
      <c r="Z115" s="260">
        <f t="shared" si="30"/>
        <v>0</v>
      </c>
      <c r="AA115" s="243">
        <f t="shared" si="31"/>
        <v>0</v>
      </c>
    </row>
    <row r="116" spans="1:27" s="244" customFormat="1" ht="16.899999999999999" customHeight="1" x14ac:dyDescent="0.25">
      <c r="A116" s="400" t="str">
        <f>IF('1042Bd Stammdaten Mitarb.'!A112="","",'1042Bd Stammdaten Mitarb.'!A112)</f>
        <v/>
      </c>
      <c r="B116" s="401" t="str">
        <f>IF('1042Bd Stammdaten Mitarb.'!B112="","",'1042Bd Stammdaten Mitarb.'!B112)</f>
        <v/>
      </c>
      <c r="C116" s="562" t="str">
        <f>IF('1042Bd Stammdaten Mitarb.'!C112="","",'1042Bd Stammdaten Mitarb.'!C112)</f>
        <v/>
      </c>
      <c r="D116" s="563"/>
      <c r="E116" s="480" t="str">
        <f>IF('1042Bd Stammdaten Mitarb.'!D112="","",'1042Bd Stammdaten Mitarb.'!D112)</f>
        <v/>
      </c>
      <c r="F116" s="212" t="str">
        <f>IF(A116="","",'1042Bd Stammdaten Mitarb.'!M112)</f>
        <v/>
      </c>
      <c r="G116" s="214"/>
      <c r="H116" s="170"/>
      <c r="I116" s="170"/>
      <c r="J116" s="87" t="str">
        <f t="shared" si="21"/>
        <v/>
      </c>
      <c r="K116" s="212" t="str">
        <f>IF(A116="","",'1042Bd Stammdaten Mitarb.'!M112)</f>
        <v/>
      </c>
      <c r="L116" s="213"/>
      <c r="M116" s="170"/>
      <c r="N116" s="170"/>
      <c r="O116" s="88" t="str">
        <f t="shared" si="22"/>
        <v/>
      </c>
      <c r="P116" s="258"/>
      <c r="Q116" s="259" t="str">
        <f>IF($C116="","",'1042Ed Abrechnung'!D116)</f>
        <v/>
      </c>
      <c r="R116" s="259" t="str">
        <f>IF(OR($C116="",'1042Bd Stammdaten Mitarb.'!M112=""),"",'1042Bd Stammdaten Mitarb.'!M112)</f>
        <v/>
      </c>
      <c r="S116" s="258" t="str">
        <f t="shared" si="23"/>
        <v/>
      </c>
      <c r="T116" s="258" t="str">
        <f t="shared" si="24"/>
        <v/>
      </c>
      <c r="U116" s="260">
        <f t="shared" si="25"/>
        <v>0</v>
      </c>
      <c r="V116" s="260">
        <f t="shared" si="26"/>
        <v>0</v>
      </c>
      <c r="W116" s="260">
        <f t="shared" si="27"/>
        <v>0</v>
      </c>
      <c r="X116" s="260">
        <f t="shared" si="28"/>
        <v>0</v>
      </c>
      <c r="Y116" s="260">
        <f t="shared" si="29"/>
        <v>0</v>
      </c>
      <c r="Z116" s="260">
        <f t="shared" si="30"/>
        <v>0</v>
      </c>
      <c r="AA116" s="243">
        <f t="shared" si="31"/>
        <v>0</v>
      </c>
    </row>
    <row r="117" spans="1:27" s="244" customFormat="1" ht="16.899999999999999" customHeight="1" x14ac:dyDescent="0.25">
      <c r="A117" s="400" t="str">
        <f>IF('1042Bd Stammdaten Mitarb.'!A113="","",'1042Bd Stammdaten Mitarb.'!A113)</f>
        <v/>
      </c>
      <c r="B117" s="401" t="str">
        <f>IF('1042Bd Stammdaten Mitarb.'!B113="","",'1042Bd Stammdaten Mitarb.'!B113)</f>
        <v/>
      </c>
      <c r="C117" s="562" t="str">
        <f>IF('1042Bd Stammdaten Mitarb.'!C113="","",'1042Bd Stammdaten Mitarb.'!C113)</f>
        <v/>
      </c>
      <c r="D117" s="563"/>
      <c r="E117" s="480" t="str">
        <f>IF('1042Bd Stammdaten Mitarb.'!D113="","",'1042Bd Stammdaten Mitarb.'!D113)</f>
        <v/>
      </c>
      <c r="F117" s="212" t="str">
        <f>IF(A117="","",'1042Bd Stammdaten Mitarb.'!M113)</f>
        <v/>
      </c>
      <c r="G117" s="214"/>
      <c r="H117" s="170"/>
      <c r="I117" s="170"/>
      <c r="J117" s="87" t="str">
        <f t="shared" si="21"/>
        <v/>
      </c>
      <c r="K117" s="212" t="str">
        <f>IF(A117="","",'1042Bd Stammdaten Mitarb.'!M113)</f>
        <v/>
      </c>
      <c r="L117" s="213"/>
      <c r="M117" s="170"/>
      <c r="N117" s="170"/>
      <c r="O117" s="88" t="str">
        <f t="shared" si="22"/>
        <v/>
      </c>
      <c r="P117" s="258"/>
      <c r="Q117" s="259" t="str">
        <f>IF($C117="","",'1042Ed Abrechnung'!D117)</f>
        <v/>
      </c>
      <c r="R117" s="259" t="str">
        <f>IF(OR($C117="",'1042Bd Stammdaten Mitarb.'!M113=""),"",'1042Bd Stammdaten Mitarb.'!M113)</f>
        <v/>
      </c>
      <c r="S117" s="258" t="str">
        <f t="shared" si="23"/>
        <v/>
      </c>
      <c r="T117" s="258" t="str">
        <f t="shared" si="24"/>
        <v/>
      </c>
      <c r="U117" s="260">
        <f t="shared" si="25"/>
        <v>0</v>
      </c>
      <c r="V117" s="260">
        <f t="shared" si="26"/>
        <v>0</v>
      </c>
      <c r="W117" s="260">
        <f t="shared" si="27"/>
        <v>0</v>
      </c>
      <c r="X117" s="260">
        <f t="shared" si="28"/>
        <v>0</v>
      </c>
      <c r="Y117" s="260">
        <f t="shared" si="29"/>
        <v>0</v>
      </c>
      <c r="Z117" s="260">
        <f t="shared" si="30"/>
        <v>0</v>
      </c>
      <c r="AA117" s="243">
        <f t="shared" si="31"/>
        <v>0</v>
      </c>
    </row>
    <row r="118" spans="1:27" s="244" customFormat="1" ht="16.899999999999999" customHeight="1" x14ac:dyDescent="0.25">
      <c r="A118" s="400" t="str">
        <f>IF('1042Bd Stammdaten Mitarb.'!A114="","",'1042Bd Stammdaten Mitarb.'!A114)</f>
        <v/>
      </c>
      <c r="B118" s="401" t="str">
        <f>IF('1042Bd Stammdaten Mitarb.'!B114="","",'1042Bd Stammdaten Mitarb.'!B114)</f>
        <v/>
      </c>
      <c r="C118" s="562" t="str">
        <f>IF('1042Bd Stammdaten Mitarb.'!C114="","",'1042Bd Stammdaten Mitarb.'!C114)</f>
        <v/>
      </c>
      <c r="D118" s="563"/>
      <c r="E118" s="480" t="str">
        <f>IF('1042Bd Stammdaten Mitarb.'!D114="","",'1042Bd Stammdaten Mitarb.'!D114)</f>
        <v/>
      </c>
      <c r="F118" s="212" t="str">
        <f>IF(A118="","",'1042Bd Stammdaten Mitarb.'!M114)</f>
        <v/>
      </c>
      <c r="G118" s="214"/>
      <c r="H118" s="170"/>
      <c r="I118" s="170"/>
      <c r="J118" s="87" t="str">
        <f t="shared" si="21"/>
        <v/>
      </c>
      <c r="K118" s="212" t="str">
        <f>IF(A118="","",'1042Bd Stammdaten Mitarb.'!M114)</f>
        <v/>
      </c>
      <c r="L118" s="213"/>
      <c r="M118" s="170"/>
      <c r="N118" s="170"/>
      <c r="O118" s="88" t="str">
        <f t="shared" si="22"/>
        <v/>
      </c>
      <c r="P118" s="258"/>
      <c r="Q118" s="259" t="str">
        <f>IF($C118="","",'1042Ed Abrechnung'!D118)</f>
        <v/>
      </c>
      <c r="R118" s="259" t="str">
        <f>IF(OR($C118="",'1042Bd Stammdaten Mitarb.'!M114=""),"",'1042Bd Stammdaten Mitarb.'!M114)</f>
        <v/>
      </c>
      <c r="S118" s="258" t="str">
        <f t="shared" si="23"/>
        <v/>
      </c>
      <c r="T118" s="258" t="str">
        <f t="shared" si="24"/>
        <v/>
      </c>
      <c r="U118" s="260">
        <f t="shared" si="25"/>
        <v>0</v>
      </c>
      <c r="V118" s="260">
        <f t="shared" si="26"/>
        <v>0</v>
      </c>
      <c r="W118" s="260">
        <f t="shared" si="27"/>
        <v>0</v>
      </c>
      <c r="X118" s="260">
        <f t="shared" si="28"/>
        <v>0</v>
      </c>
      <c r="Y118" s="260">
        <f t="shared" si="29"/>
        <v>0</v>
      </c>
      <c r="Z118" s="260">
        <f t="shared" si="30"/>
        <v>0</v>
      </c>
      <c r="AA118" s="243">
        <f t="shared" si="31"/>
        <v>0</v>
      </c>
    </row>
    <row r="119" spans="1:27" s="244" customFormat="1" ht="16.899999999999999" customHeight="1" x14ac:dyDescent="0.25">
      <c r="A119" s="400" t="str">
        <f>IF('1042Bd Stammdaten Mitarb.'!A115="","",'1042Bd Stammdaten Mitarb.'!A115)</f>
        <v/>
      </c>
      <c r="B119" s="401" t="str">
        <f>IF('1042Bd Stammdaten Mitarb.'!B115="","",'1042Bd Stammdaten Mitarb.'!B115)</f>
        <v/>
      </c>
      <c r="C119" s="562" t="str">
        <f>IF('1042Bd Stammdaten Mitarb.'!C115="","",'1042Bd Stammdaten Mitarb.'!C115)</f>
        <v/>
      </c>
      <c r="D119" s="563"/>
      <c r="E119" s="480" t="str">
        <f>IF('1042Bd Stammdaten Mitarb.'!D115="","",'1042Bd Stammdaten Mitarb.'!D115)</f>
        <v/>
      </c>
      <c r="F119" s="212" t="str">
        <f>IF(A119="","",'1042Bd Stammdaten Mitarb.'!M115)</f>
        <v/>
      </c>
      <c r="G119" s="214"/>
      <c r="H119" s="170"/>
      <c r="I119" s="170"/>
      <c r="J119" s="87" t="str">
        <f t="shared" si="21"/>
        <v/>
      </c>
      <c r="K119" s="212" t="str">
        <f>IF(A119="","",'1042Bd Stammdaten Mitarb.'!M115)</f>
        <v/>
      </c>
      <c r="L119" s="213"/>
      <c r="M119" s="170"/>
      <c r="N119" s="170"/>
      <c r="O119" s="88" t="str">
        <f t="shared" si="22"/>
        <v/>
      </c>
      <c r="P119" s="258"/>
      <c r="Q119" s="259" t="str">
        <f>IF($C119="","",'1042Ed Abrechnung'!D119)</f>
        <v/>
      </c>
      <c r="R119" s="259" t="str">
        <f>IF(OR($C119="",'1042Bd Stammdaten Mitarb.'!M115=""),"",'1042Bd Stammdaten Mitarb.'!M115)</f>
        <v/>
      </c>
      <c r="S119" s="258" t="str">
        <f t="shared" si="23"/>
        <v/>
      </c>
      <c r="T119" s="258" t="str">
        <f t="shared" si="24"/>
        <v/>
      </c>
      <c r="U119" s="260">
        <f t="shared" si="25"/>
        <v>0</v>
      </c>
      <c r="V119" s="260">
        <f t="shared" si="26"/>
        <v>0</v>
      </c>
      <c r="W119" s="260">
        <f t="shared" si="27"/>
        <v>0</v>
      </c>
      <c r="X119" s="260">
        <f t="shared" si="28"/>
        <v>0</v>
      </c>
      <c r="Y119" s="260">
        <f t="shared" si="29"/>
        <v>0</v>
      </c>
      <c r="Z119" s="260">
        <f t="shared" si="30"/>
        <v>0</v>
      </c>
      <c r="AA119" s="243">
        <f t="shared" si="31"/>
        <v>0</v>
      </c>
    </row>
    <row r="120" spans="1:27" s="244" customFormat="1" ht="16.899999999999999" customHeight="1" x14ac:dyDescent="0.25">
      <c r="A120" s="400" t="str">
        <f>IF('1042Bd Stammdaten Mitarb.'!A116="","",'1042Bd Stammdaten Mitarb.'!A116)</f>
        <v/>
      </c>
      <c r="B120" s="401" t="str">
        <f>IF('1042Bd Stammdaten Mitarb.'!B116="","",'1042Bd Stammdaten Mitarb.'!B116)</f>
        <v/>
      </c>
      <c r="C120" s="562" t="str">
        <f>IF('1042Bd Stammdaten Mitarb.'!C116="","",'1042Bd Stammdaten Mitarb.'!C116)</f>
        <v/>
      </c>
      <c r="D120" s="563"/>
      <c r="E120" s="480" t="str">
        <f>IF('1042Bd Stammdaten Mitarb.'!D116="","",'1042Bd Stammdaten Mitarb.'!D116)</f>
        <v/>
      </c>
      <c r="F120" s="212" t="str">
        <f>IF(A120="","",'1042Bd Stammdaten Mitarb.'!M116)</f>
        <v/>
      </c>
      <c r="G120" s="214"/>
      <c r="H120" s="170"/>
      <c r="I120" s="170"/>
      <c r="J120" s="87" t="str">
        <f t="shared" si="21"/>
        <v/>
      </c>
      <c r="K120" s="212" t="str">
        <f>IF(A120="","",'1042Bd Stammdaten Mitarb.'!M116)</f>
        <v/>
      </c>
      <c r="L120" s="213"/>
      <c r="M120" s="170"/>
      <c r="N120" s="170"/>
      <c r="O120" s="88" t="str">
        <f t="shared" si="22"/>
        <v/>
      </c>
      <c r="P120" s="258"/>
      <c r="Q120" s="259" t="str">
        <f>IF($C120="","",'1042Ed Abrechnung'!D120)</f>
        <v/>
      </c>
      <c r="R120" s="259" t="str">
        <f>IF(OR($C120="",'1042Bd Stammdaten Mitarb.'!M116=""),"",'1042Bd Stammdaten Mitarb.'!M116)</f>
        <v/>
      </c>
      <c r="S120" s="258" t="str">
        <f t="shared" si="23"/>
        <v/>
      </c>
      <c r="T120" s="258" t="str">
        <f t="shared" si="24"/>
        <v/>
      </c>
      <c r="U120" s="260">
        <f t="shared" si="25"/>
        <v>0</v>
      </c>
      <c r="V120" s="260">
        <f t="shared" si="26"/>
        <v>0</v>
      </c>
      <c r="W120" s="260">
        <f t="shared" si="27"/>
        <v>0</v>
      </c>
      <c r="X120" s="260">
        <f t="shared" si="28"/>
        <v>0</v>
      </c>
      <c r="Y120" s="260">
        <f t="shared" si="29"/>
        <v>0</v>
      </c>
      <c r="Z120" s="260">
        <f t="shared" si="30"/>
        <v>0</v>
      </c>
      <c r="AA120" s="243">
        <f t="shared" si="31"/>
        <v>0</v>
      </c>
    </row>
    <row r="121" spans="1:27" s="244" customFormat="1" ht="16.899999999999999" customHeight="1" x14ac:dyDescent="0.25">
      <c r="A121" s="400" t="str">
        <f>IF('1042Bd Stammdaten Mitarb.'!A117="","",'1042Bd Stammdaten Mitarb.'!A117)</f>
        <v/>
      </c>
      <c r="B121" s="401" t="str">
        <f>IF('1042Bd Stammdaten Mitarb.'!B117="","",'1042Bd Stammdaten Mitarb.'!B117)</f>
        <v/>
      </c>
      <c r="C121" s="562" t="str">
        <f>IF('1042Bd Stammdaten Mitarb.'!C117="","",'1042Bd Stammdaten Mitarb.'!C117)</f>
        <v/>
      </c>
      <c r="D121" s="563"/>
      <c r="E121" s="480" t="str">
        <f>IF('1042Bd Stammdaten Mitarb.'!D117="","",'1042Bd Stammdaten Mitarb.'!D117)</f>
        <v/>
      </c>
      <c r="F121" s="212" t="str">
        <f>IF(A121="","",'1042Bd Stammdaten Mitarb.'!M117)</f>
        <v/>
      </c>
      <c r="G121" s="214"/>
      <c r="H121" s="170"/>
      <c r="I121" s="170"/>
      <c r="J121" s="87" t="str">
        <f t="shared" si="21"/>
        <v/>
      </c>
      <c r="K121" s="212" t="str">
        <f>IF(A121="","",'1042Bd Stammdaten Mitarb.'!M117)</f>
        <v/>
      </c>
      <c r="L121" s="213"/>
      <c r="M121" s="170"/>
      <c r="N121" s="170"/>
      <c r="O121" s="88" t="str">
        <f t="shared" si="22"/>
        <v/>
      </c>
      <c r="P121" s="258"/>
      <c r="Q121" s="259" t="str">
        <f>IF($C121="","",'1042Ed Abrechnung'!D121)</f>
        <v/>
      </c>
      <c r="R121" s="259" t="str">
        <f>IF(OR($C121="",'1042Bd Stammdaten Mitarb.'!M117=""),"",'1042Bd Stammdaten Mitarb.'!M117)</f>
        <v/>
      </c>
      <c r="S121" s="258" t="str">
        <f t="shared" si="23"/>
        <v/>
      </c>
      <c r="T121" s="258" t="str">
        <f t="shared" si="24"/>
        <v/>
      </c>
      <c r="U121" s="260">
        <f t="shared" si="25"/>
        <v>0</v>
      </c>
      <c r="V121" s="260">
        <f t="shared" si="26"/>
        <v>0</v>
      </c>
      <c r="W121" s="260">
        <f t="shared" si="27"/>
        <v>0</v>
      </c>
      <c r="X121" s="260">
        <f t="shared" si="28"/>
        <v>0</v>
      </c>
      <c r="Y121" s="260">
        <f t="shared" si="29"/>
        <v>0</v>
      </c>
      <c r="Z121" s="260">
        <f t="shared" si="30"/>
        <v>0</v>
      </c>
      <c r="AA121" s="243">
        <f t="shared" si="31"/>
        <v>0</v>
      </c>
    </row>
    <row r="122" spans="1:27" s="244" customFormat="1" ht="16.899999999999999" customHeight="1" x14ac:dyDescent="0.25">
      <c r="A122" s="400" t="str">
        <f>IF('1042Bd Stammdaten Mitarb.'!A118="","",'1042Bd Stammdaten Mitarb.'!A118)</f>
        <v/>
      </c>
      <c r="B122" s="401" t="str">
        <f>IF('1042Bd Stammdaten Mitarb.'!B118="","",'1042Bd Stammdaten Mitarb.'!B118)</f>
        <v/>
      </c>
      <c r="C122" s="562" t="str">
        <f>IF('1042Bd Stammdaten Mitarb.'!C118="","",'1042Bd Stammdaten Mitarb.'!C118)</f>
        <v/>
      </c>
      <c r="D122" s="563"/>
      <c r="E122" s="480" t="str">
        <f>IF('1042Bd Stammdaten Mitarb.'!D118="","",'1042Bd Stammdaten Mitarb.'!D118)</f>
        <v/>
      </c>
      <c r="F122" s="212" t="str">
        <f>IF(A122="","",'1042Bd Stammdaten Mitarb.'!M118)</f>
        <v/>
      </c>
      <c r="G122" s="214"/>
      <c r="H122" s="170"/>
      <c r="I122" s="170"/>
      <c r="J122" s="87" t="str">
        <f t="shared" si="21"/>
        <v/>
      </c>
      <c r="K122" s="212" t="str">
        <f>IF(A122="","",'1042Bd Stammdaten Mitarb.'!M118)</f>
        <v/>
      </c>
      <c r="L122" s="213"/>
      <c r="M122" s="170"/>
      <c r="N122" s="170"/>
      <c r="O122" s="88" t="str">
        <f t="shared" si="22"/>
        <v/>
      </c>
      <c r="P122" s="258"/>
      <c r="Q122" s="259" t="str">
        <f>IF($C122="","",'1042Ed Abrechnung'!D122)</f>
        <v/>
      </c>
      <c r="R122" s="259" t="str">
        <f>IF(OR($C122="",'1042Bd Stammdaten Mitarb.'!M118=""),"",'1042Bd Stammdaten Mitarb.'!M118)</f>
        <v/>
      </c>
      <c r="S122" s="258" t="str">
        <f t="shared" si="23"/>
        <v/>
      </c>
      <c r="T122" s="258" t="str">
        <f t="shared" si="24"/>
        <v/>
      </c>
      <c r="U122" s="260">
        <f t="shared" si="25"/>
        <v>0</v>
      </c>
      <c r="V122" s="260">
        <f t="shared" si="26"/>
        <v>0</v>
      </c>
      <c r="W122" s="260">
        <f t="shared" si="27"/>
        <v>0</v>
      </c>
      <c r="X122" s="260">
        <f t="shared" si="28"/>
        <v>0</v>
      </c>
      <c r="Y122" s="260">
        <f t="shared" si="29"/>
        <v>0</v>
      </c>
      <c r="Z122" s="260">
        <f t="shared" si="30"/>
        <v>0</v>
      </c>
      <c r="AA122" s="243">
        <f t="shared" si="31"/>
        <v>0</v>
      </c>
    </row>
    <row r="123" spans="1:27" s="244" customFormat="1" ht="16.899999999999999" customHeight="1" x14ac:dyDescent="0.25">
      <c r="A123" s="400" t="str">
        <f>IF('1042Bd Stammdaten Mitarb.'!A119="","",'1042Bd Stammdaten Mitarb.'!A119)</f>
        <v/>
      </c>
      <c r="B123" s="401" t="str">
        <f>IF('1042Bd Stammdaten Mitarb.'!B119="","",'1042Bd Stammdaten Mitarb.'!B119)</f>
        <v/>
      </c>
      <c r="C123" s="562" t="str">
        <f>IF('1042Bd Stammdaten Mitarb.'!C119="","",'1042Bd Stammdaten Mitarb.'!C119)</f>
        <v/>
      </c>
      <c r="D123" s="563"/>
      <c r="E123" s="480" t="str">
        <f>IF('1042Bd Stammdaten Mitarb.'!D119="","",'1042Bd Stammdaten Mitarb.'!D119)</f>
        <v/>
      </c>
      <c r="F123" s="212" t="str">
        <f>IF(A123="","",'1042Bd Stammdaten Mitarb.'!M119)</f>
        <v/>
      </c>
      <c r="G123" s="214"/>
      <c r="H123" s="170"/>
      <c r="I123" s="170"/>
      <c r="J123" s="87" t="str">
        <f t="shared" si="21"/>
        <v/>
      </c>
      <c r="K123" s="212" t="str">
        <f>IF(A123="","",'1042Bd Stammdaten Mitarb.'!M119)</f>
        <v/>
      </c>
      <c r="L123" s="213"/>
      <c r="M123" s="170"/>
      <c r="N123" s="170"/>
      <c r="O123" s="88" t="str">
        <f t="shared" si="22"/>
        <v/>
      </c>
      <c r="P123" s="258"/>
      <c r="Q123" s="259" t="str">
        <f>IF($C123="","",'1042Ed Abrechnung'!D123)</f>
        <v/>
      </c>
      <c r="R123" s="259" t="str">
        <f>IF(OR($C123="",'1042Bd Stammdaten Mitarb.'!M119=""),"",'1042Bd Stammdaten Mitarb.'!M119)</f>
        <v/>
      </c>
      <c r="S123" s="258" t="str">
        <f t="shared" si="23"/>
        <v/>
      </c>
      <c r="T123" s="258" t="str">
        <f t="shared" si="24"/>
        <v/>
      </c>
      <c r="U123" s="260">
        <f t="shared" si="25"/>
        <v>0</v>
      </c>
      <c r="V123" s="260">
        <f t="shared" si="26"/>
        <v>0</v>
      </c>
      <c r="W123" s="260">
        <f t="shared" si="27"/>
        <v>0</v>
      </c>
      <c r="X123" s="260">
        <f t="shared" si="28"/>
        <v>0</v>
      </c>
      <c r="Y123" s="260">
        <f t="shared" si="29"/>
        <v>0</v>
      </c>
      <c r="Z123" s="260">
        <f t="shared" si="30"/>
        <v>0</v>
      </c>
      <c r="AA123" s="243">
        <f t="shared" si="31"/>
        <v>0</v>
      </c>
    </row>
    <row r="124" spans="1:27" s="244" customFormat="1" ht="16.899999999999999" customHeight="1" x14ac:dyDescent="0.25">
      <c r="A124" s="400" t="str">
        <f>IF('1042Bd Stammdaten Mitarb.'!A120="","",'1042Bd Stammdaten Mitarb.'!A120)</f>
        <v/>
      </c>
      <c r="B124" s="401" t="str">
        <f>IF('1042Bd Stammdaten Mitarb.'!B120="","",'1042Bd Stammdaten Mitarb.'!B120)</f>
        <v/>
      </c>
      <c r="C124" s="562" t="str">
        <f>IF('1042Bd Stammdaten Mitarb.'!C120="","",'1042Bd Stammdaten Mitarb.'!C120)</f>
        <v/>
      </c>
      <c r="D124" s="563"/>
      <c r="E124" s="480" t="str">
        <f>IF('1042Bd Stammdaten Mitarb.'!D120="","",'1042Bd Stammdaten Mitarb.'!D120)</f>
        <v/>
      </c>
      <c r="F124" s="212" t="str">
        <f>IF(A124="","",'1042Bd Stammdaten Mitarb.'!M120)</f>
        <v/>
      </c>
      <c r="G124" s="214"/>
      <c r="H124" s="170"/>
      <c r="I124" s="170"/>
      <c r="J124" s="87" t="str">
        <f t="shared" si="21"/>
        <v/>
      </c>
      <c r="K124" s="212" t="str">
        <f>IF(A124="","",'1042Bd Stammdaten Mitarb.'!M120)</f>
        <v/>
      </c>
      <c r="L124" s="213"/>
      <c r="M124" s="170"/>
      <c r="N124" s="170"/>
      <c r="O124" s="88" t="str">
        <f t="shared" si="22"/>
        <v/>
      </c>
      <c r="P124" s="258"/>
      <c r="Q124" s="259" t="str">
        <f>IF($C124="","",'1042Ed Abrechnung'!D124)</f>
        <v/>
      </c>
      <c r="R124" s="259" t="str">
        <f>IF(OR($C124="",'1042Bd Stammdaten Mitarb.'!M120=""),"",'1042Bd Stammdaten Mitarb.'!M120)</f>
        <v/>
      </c>
      <c r="S124" s="258" t="str">
        <f t="shared" si="23"/>
        <v/>
      </c>
      <c r="T124" s="258" t="str">
        <f t="shared" si="24"/>
        <v/>
      </c>
      <c r="U124" s="260">
        <f t="shared" si="25"/>
        <v>0</v>
      </c>
      <c r="V124" s="260">
        <f t="shared" si="26"/>
        <v>0</v>
      </c>
      <c r="W124" s="260">
        <f t="shared" si="27"/>
        <v>0</v>
      </c>
      <c r="X124" s="260">
        <f t="shared" si="28"/>
        <v>0</v>
      </c>
      <c r="Y124" s="260">
        <f t="shared" si="29"/>
        <v>0</v>
      </c>
      <c r="Z124" s="260">
        <f t="shared" si="30"/>
        <v>0</v>
      </c>
      <c r="AA124" s="243">
        <f t="shared" si="31"/>
        <v>0</v>
      </c>
    </row>
    <row r="125" spans="1:27" s="244" customFormat="1" ht="16.899999999999999" customHeight="1" x14ac:dyDescent="0.25">
      <c r="A125" s="400" t="str">
        <f>IF('1042Bd Stammdaten Mitarb.'!A121="","",'1042Bd Stammdaten Mitarb.'!A121)</f>
        <v/>
      </c>
      <c r="B125" s="401" t="str">
        <f>IF('1042Bd Stammdaten Mitarb.'!B121="","",'1042Bd Stammdaten Mitarb.'!B121)</f>
        <v/>
      </c>
      <c r="C125" s="562" t="str">
        <f>IF('1042Bd Stammdaten Mitarb.'!C121="","",'1042Bd Stammdaten Mitarb.'!C121)</f>
        <v/>
      </c>
      <c r="D125" s="563"/>
      <c r="E125" s="480" t="str">
        <f>IF('1042Bd Stammdaten Mitarb.'!D121="","",'1042Bd Stammdaten Mitarb.'!D121)</f>
        <v/>
      </c>
      <c r="F125" s="212" t="str">
        <f>IF(A125="","",'1042Bd Stammdaten Mitarb.'!M121)</f>
        <v/>
      </c>
      <c r="G125" s="214"/>
      <c r="H125" s="170"/>
      <c r="I125" s="170"/>
      <c r="J125" s="87" t="str">
        <f t="shared" si="21"/>
        <v/>
      </c>
      <c r="K125" s="212" t="str">
        <f>IF(A125="","",'1042Bd Stammdaten Mitarb.'!M121)</f>
        <v/>
      </c>
      <c r="L125" s="213"/>
      <c r="M125" s="170"/>
      <c r="N125" s="170"/>
      <c r="O125" s="88" t="str">
        <f t="shared" si="22"/>
        <v/>
      </c>
      <c r="P125" s="258"/>
      <c r="Q125" s="259" t="str">
        <f>IF($C125="","",'1042Ed Abrechnung'!D125)</f>
        <v/>
      </c>
      <c r="R125" s="259" t="str">
        <f>IF(OR($C125="",'1042Bd Stammdaten Mitarb.'!M121=""),"",'1042Bd Stammdaten Mitarb.'!M121)</f>
        <v/>
      </c>
      <c r="S125" s="258" t="str">
        <f t="shared" si="23"/>
        <v/>
      </c>
      <c r="T125" s="258" t="str">
        <f t="shared" si="24"/>
        <v/>
      </c>
      <c r="U125" s="260">
        <f t="shared" si="25"/>
        <v>0</v>
      </c>
      <c r="V125" s="260">
        <f t="shared" si="26"/>
        <v>0</v>
      </c>
      <c r="W125" s="260">
        <f t="shared" si="27"/>
        <v>0</v>
      </c>
      <c r="X125" s="260">
        <f t="shared" si="28"/>
        <v>0</v>
      </c>
      <c r="Y125" s="260">
        <f t="shared" si="29"/>
        <v>0</v>
      </c>
      <c r="Z125" s="260">
        <f t="shared" si="30"/>
        <v>0</v>
      </c>
      <c r="AA125" s="243">
        <f t="shared" si="31"/>
        <v>0</v>
      </c>
    </row>
    <row r="126" spans="1:27" s="244" customFormat="1" ht="16.899999999999999" customHeight="1" x14ac:dyDescent="0.25">
      <c r="A126" s="400" t="str">
        <f>IF('1042Bd Stammdaten Mitarb.'!A122="","",'1042Bd Stammdaten Mitarb.'!A122)</f>
        <v/>
      </c>
      <c r="B126" s="401" t="str">
        <f>IF('1042Bd Stammdaten Mitarb.'!B122="","",'1042Bd Stammdaten Mitarb.'!B122)</f>
        <v/>
      </c>
      <c r="C126" s="562" t="str">
        <f>IF('1042Bd Stammdaten Mitarb.'!C122="","",'1042Bd Stammdaten Mitarb.'!C122)</f>
        <v/>
      </c>
      <c r="D126" s="563"/>
      <c r="E126" s="480" t="str">
        <f>IF('1042Bd Stammdaten Mitarb.'!D122="","",'1042Bd Stammdaten Mitarb.'!D122)</f>
        <v/>
      </c>
      <c r="F126" s="212" t="str">
        <f>IF(A126="","",'1042Bd Stammdaten Mitarb.'!M122)</f>
        <v/>
      </c>
      <c r="G126" s="214"/>
      <c r="H126" s="170"/>
      <c r="I126" s="170"/>
      <c r="J126" s="87" t="str">
        <f t="shared" si="21"/>
        <v/>
      </c>
      <c r="K126" s="212" t="str">
        <f>IF(A126="","",'1042Bd Stammdaten Mitarb.'!M122)</f>
        <v/>
      </c>
      <c r="L126" s="213"/>
      <c r="M126" s="170"/>
      <c r="N126" s="170"/>
      <c r="O126" s="88" t="str">
        <f t="shared" si="22"/>
        <v/>
      </c>
      <c r="P126" s="258"/>
      <c r="Q126" s="259" t="str">
        <f>IF($C126="","",'1042Ed Abrechnung'!D126)</f>
        <v/>
      </c>
      <c r="R126" s="259" t="str">
        <f>IF(OR($C126="",'1042Bd Stammdaten Mitarb.'!M122=""),"",'1042Bd Stammdaten Mitarb.'!M122)</f>
        <v/>
      </c>
      <c r="S126" s="258" t="str">
        <f t="shared" si="23"/>
        <v/>
      </c>
      <c r="T126" s="258" t="str">
        <f t="shared" si="24"/>
        <v/>
      </c>
      <c r="U126" s="260">
        <f t="shared" si="25"/>
        <v>0</v>
      </c>
      <c r="V126" s="260">
        <f t="shared" si="26"/>
        <v>0</v>
      </c>
      <c r="W126" s="260">
        <f t="shared" si="27"/>
        <v>0</v>
      </c>
      <c r="X126" s="260">
        <f t="shared" si="28"/>
        <v>0</v>
      </c>
      <c r="Y126" s="260">
        <f t="shared" si="29"/>
        <v>0</v>
      </c>
      <c r="Z126" s="260">
        <f t="shared" si="30"/>
        <v>0</v>
      </c>
      <c r="AA126" s="243">
        <f t="shared" si="31"/>
        <v>0</v>
      </c>
    </row>
    <row r="127" spans="1:27" s="244" customFormat="1" ht="16.899999999999999" customHeight="1" x14ac:dyDescent="0.25">
      <c r="A127" s="400" t="str">
        <f>IF('1042Bd Stammdaten Mitarb.'!A123="","",'1042Bd Stammdaten Mitarb.'!A123)</f>
        <v/>
      </c>
      <c r="B127" s="401" t="str">
        <f>IF('1042Bd Stammdaten Mitarb.'!B123="","",'1042Bd Stammdaten Mitarb.'!B123)</f>
        <v/>
      </c>
      <c r="C127" s="562" t="str">
        <f>IF('1042Bd Stammdaten Mitarb.'!C123="","",'1042Bd Stammdaten Mitarb.'!C123)</f>
        <v/>
      </c>
      <c r="D127" s="563"/>
      <c r="E127" s="480" t="str">
        <f>IF('1042Bd Stammdaten Mitarb.'!D123="","",'1042Bd Stammdaten Mitarb.'!D123)</f>
        <v/>
      </c>
      <c r="F127" s="212" t="str">
        <f>IF(A127="","",'1042Bd Stammdaten Mitarb.'!M123)</f>
        <v/>
      </c>
      <c r="G127" s="214"/>
      <c r="H127" s="170"/>
      <c r="I127" s="170"/>
      <c r="J127" s="87" t="str">
        <f t="shared" si="21"/>
        <v/>
      </c>
      <c r="K127" s="212" t="str">
        <f>IF(A127="","",'1042Bd Stammdaten Mitarb.'!M123)</f>
        <v/>
      </c>
      <c r="L127" s="213"/>
      <c r="M127" s="170"/>
      <c r="N127" s="170"/>
      <c r="O127" s="88" t="str">
        <f t="shared" si="22"/>
        <v/>
      </c>
      <c r="P127" s="258"/>
      <c r="Q127" s="259" t="str">
        <f>IF($C127="","",'1042Ed Abrechnung'!D127)</f>
        <v/>
      </c>
      <c r="R127" s="259" t="str">
        <f>IF(OR($C127="",'1042Bd Stammdaten Mitarb.'!M123=""),"",'1042Bd Stammdaten Mitarb.'!M123)</f>
        <v/>
      </c>
      <c r="S127" s="258" t="str">
        <f t="shared" si="23"/>
        <v/>
      </c>
      <c r="T127" s="258" t="str">
        <f t="shared" si="24"/>
        <v/>
      </c>
      <c r="U127" s="260">
        <f t="shared" si="25"/>
        <v>0</v>
      </c>
      <c r="V127" s="260">
        <f t="shared" si="26"/>
        <v>0</v>
      </c>
      <c r="W127" s="260">
        <f t="shared" si="27"/>
        <v>0</v>
      </c>
      <c r="X127" s="260">
        <f t="shared" si="28"/>
        <v>0</v>
      </c>
      <c r="Y127" s="260">
        <f t="shared" si="29"/>
        <v>0</v>
      </c>
      <c r="Z127" s="260">
        <f t="shared" si="30"/>
        <v>0</v>
      </c>
      <c r="AA127" s="243">
        <f t="shared" si="31"/>
        <v>0</v>
      </c>
    </row>
    <row r="128" spans="1:27" s="244" customFormat="1" ht="16.899999999999999" customHeight="1" x14ac:dyDescent="0.25">
      <c r="A128" s="400" t="str">
        <f>IF('1042Bd Stammdaten Mitarb.'!A124="","",'1042Bd Stammdaten Mitarb.'!A124)</f>
        <v/>
      </c>
      <c r="B128" s="401" t="str">
        <f>IF('1042Bd Stammdaten Mitarb.'!B124="","",'1042Bd Stammdaten Mitarb.'!B124)</f>
        <v/>
      </c>
      <c r="C128" s="562" t="str">
        <f>IF('1042Bd Stammdaten Mitarb.'!C124="","",'1042Bd Stammdaten Mitarb.'!C124)</f>
        <v/>
      </c>
      <c r="D128" s="563"/>
      <c r="E128" s="480" t="str">
        <f>IF('1042Bd Stammdaten Mitarb.'!D124="","",'1042Bd Stammdaten Mitarb.'!D124)</f>
        <v/>
      </c>
      <c r="F128" s="212" t="str">
        <f>IF(A128="","",'1042Bd Stammdaten Mitarb.'!M124)</f>
        <v/>
      </c>
      <c r="G128" s="214"/>
      <c r="H128" s="170"/>
      <c r="I128" s="170"/>
      <c r="J128" s="87" t="str">
        <f t="shared" si="21"/>
        <v/>
      </c>
      <c r="K128" s="212" t="str">
        <f>IF(A128="","",'1042Bd Stammdaten Mitarb.'!M124)</f>
        <v/>
      </c>
      <c r="L128" s="213"/>
      <c r="M128" s="170"/>
      <c r="N128" s="170"/>
      <c r="O128" s="88" t="str">
        <f t="shared" si="22"/>
        <v/>
      </c>
      <c r="P128" s="258"/>
      <c r="Q128" s="259" t="str">
        <f>IF($C128="","",'1042Ed Abrechnung'!D128)</f>
        <v/>
      </c>
      <c r="R128" s="259" t="str">
        <f>IF(OR($C128="",'1042Bd Stammdaten Mitarb.'!M124=""),"",'1042Bd Stammdaten Mitarb.'!M124)</f>
        <v/>
      </c>
      <c r="S128" s="258" t="str">
        <f t="shared" si="23"/>
        <v/>
      </c>
      <c r="T128" s="258" t="str">
        <f t="shared" si="24"/>
        <v/>
      </c>
      <c r="U128" s="260">
        <f t="shared" si="25"/>
        <v>0</v>
      </c>
      <c r="V128" s="260">
        <f t="shared" si="26"/>
        <v>0</v>
      </c>
      <c r="W128" s="260">
        <f t="shared" si="27"/>
        <v>0</v>
      </c>
      <c r="X128" s="260">
        <f t="shared" si="28"/>
        <v>0</v>
      </c>
      <c r="Y128" s="260">
        <f t="shared" si="29"/>
        <v>0</v>
      </c>
      <c r="Z128" s="260">
        <f t="shared" si="30"/>
        <v>0</v>
      </c>
      <c r="AA128" s="243">
        <f t="shared" si="31"/>
        <v>0</v>
      </c>
    </row>
    <row r="129" spans="1:27" s="244" customFormat="1" ht="16.899999999999999" customHeight="1" x14ac:dyDescent="0.25">
      <c r="A129" s="400" t="str">
        <f>IF('1042Bd Stammdaten Mitarb.'!A125="","",'1042Bd Stammdaten Mitarb.'!A125)</f>
        <v/>
      </c>
      <c r="B129" s="401" t="str">
        <f>IF('1042Bd Stammdaten Mitarb.'!B125="","",'1042Bd Stammdaten Mitarb.'!B125)</f>
        <v/>
      </c>
      <c r="C129" s="562" t="str">
        <f>IF('1042Bd Stammdaten Mitarb.'!C125="","",'1042Bd Stammdaten Mitarb.'!C125)</f>
        <v/>
      </c>
      <c r="D129" s="563"/>
      <c r="E129" s="480" t="str">
        <f>IF('1042Bd Stammdaten Mitarb.'!D125="","",'1042Bd Stammdaten Mitarb.'!D125)</f>
        <v/>
      </c>
      <c r="F129" s="212" t="str">
        <f>IF(A129="","",'1042Bd Stammdaten Mitarb.'!M125)</f>
        <v/>
      </c>
      <c r="G129" s="214"/>
      <c r="H129" s="170"/>
      <c r="I129" s="170"/>
      <c r="J129" s="87" t="str">
        <f t="shared" si="21"/>
        <v/>
      </c>
      <c r="K129" s="212" t="str">
        <f>IF(A129="","",'1042Bd Stammdaten Mitarb.'!M125)</f>
        <v/>
      </c>
      <c r="L129" s="213"/>
      <c r="M129" s="170"/>
      <c r="N129" s="170"/>
      <c r="O129" s="88" t="str">
        <f t="shared" si="22"/>
        <v/>
      </c>
      <c r="P129" s="258"/>
      <c r="Q129" s="259" t="str">
        <f>IF($C129="","",'1042Ed Abrechnung'!D129)</f>
        <v/>
      </c>
      <c r="R129" s="259" t="str">
        <f>IF(OR($C129="",'1042Bd Stammdaten Mitarb.'!M125=""),"",'1042Bd Stammdaten Mitarb.'!M125)</f>
        <v/>
      </c>
      <c r="S129" s="258" t="str">
        <f t="shared" si="23"/>
        <v/>
      </c>
      <c r="T129" s="258" t="str">
        <f t="shared" si="24"/>
        <v/>
      </c>
      <c r="U129" s="260">
        <f t="shared" si="25"/>
        <v>0</v>
      </c>
      <c r="V129" s="260">
        <f t="shared" si="26"/>
        <v>0</v>
      </c>
      <c r="W129" s="260">
        <f t="shared" si="27"/>
        <v>0</v>
      </c>
      <c r="X129" s="260">
        <f t="shared" si="28"/>
        <v>0</v>
      </c>
      <c r="Y129" s="260">
        <f t="shared" si="29"/>
        <v>0</v>
      </c>
      <c r="Z129" s="260">
        <f t="shared" si="30"/>
        <v>0</v>
      </c>
      <c r="AA129" s="243">
        <f t="shared" si="31"/>
        <v>0</v>
      </c>
    </row>
    <row r="130" spans="1:27" s="244" customFormat="1" ht="16.899999999999999" customHeight="1" x14ac:dyDescent="0.25">
      <c r="A130" s="400" t="str">
        <f>IF('1042Bd Stammdaten Mitarb.'!A126="","",'1042Bd Stammdaten Mitarb.'!A126)</f>
        <v/>
      </c>
      <c r="B130" s="401" t="str">
        <f>IF('1042Bd Stammdaten Mitarb.'!B126="","",'1042Bd Stammdaten Mitarb.'!B126)</f>
        <v/>
      </c>
      <c r="C130" s="562" t="str">
        <f>IF('1042Bd Stammdaten Mitarb.'!C126="","",'1042Bd Stammdaten Mitarb.'!C126)</f>
        <v/>
      </c>
      <c r="D130" s="563"/>
      <c r="E130" s="480" t="str">
        <f>IF('1042Bd Stammdaten Mitarb.'!D126="","",'1042Bd Stammdaten Mitarb.'!D126)</f>
        <v/>
      </c>
      <c r="F130" s="212" t="str">
        <f>IF(A130="","",'1042Bd Stammdaten Mitarb.'!M126)</f>
        <v/>
      </c>
      <c r="G130" s="214"/>
      <c r="H130" s="170"/>
      <c r="I130" s="170"/>
      <c r="J130" s="87" t="str">
        <f t="shared" si="21"/>
        <v/>
      </c>
      <c r="K130" s="212" t="str">
        <f>IF(A130="","",'1042Bd Stammdaten Mitarb.'!M126)</f>
        <v/>
      </c>
      <c r="L130" s="213"/>
      <c r="M130" s="170"/>
      <c r="N130" s="170"/>
      <c r="O130" s="88" t="str">
        <f t="shared" si="22"/>
        <v/>
      </c>
      <c r="P130" s="258"/>
      <c r="Q130" s="259" t="str">
        <f>IF($C130="","",'1042Ed Abrechnung'!D130)</f>
        <v/>
      </c>
      <c r="R130" s="259" t="str">
        <f>IF(OR($C130="",'1042Bd Stammdaten Mitarb.'!M126=""),"",'1042Bd Stammdaten Mitarb.'!M126)</f>
        <v/>
      </c>
      <c r="S130" s="258" t="str">
        <f t="shared" si="23"/>
        <v/>
      </c>
      <c r="T130" s="258" t="str">
        <f t="shared" si="24"/>
        <v/>
      </c>
      <c r="U130" s="260">
        <f t="shared" si="25"/>
        <v>0</v>
      </c>
      <c r="V130" s="260">
        <f t="shared" si="26"/>
        <v>0</v>
      </c>
      <c r="W130" s="260">
        <f t="shared" si="27"/>
        <v>0</v>
      </c>
      <c r="X130" s="260">
        <f t="shared" si="28"/>
        <v>0</v>
      </c>
      <c r="Y130" s="260">
        <f t="shared" si="29"/>
        <v>0</v>
      </c>
      <c r="Z130" s="260">
        <f t="shared" si="30"/>
        <v>0</v>
      </c>
      <c r="AA130" s="243">
        <f t="shared" si="31"/>
        <v>0</v>
      </c>
    </row>
    <row r="131" spans="1:27" s="244" customFormat="1" ht="16.899999999999999" customHeight="1" x14ac:dyDescent="0.25">
      <c r="A131" s="400" t="str">
        <f>IF('1042Bd Stammdaten Mitarb.'!A127="","",'1042Bd Stammdaten Mitarb.'!A127)</f>
        <v/>
      </c>
      <c r="B131" s="401" t="str">
        <f>IF('1042Bd Stammdaten Mitarb.'!B127="","",'1042Bd Stammdaten Mitarb.'!B127)</f>
        <v/>
      </c>
      <c r="C131" s="562" t="str">
        <f>IF('1042Bd Stammdaten Mitarb.'!C127="","",'1042Bd Stammdaten Mitarb.'!C127)</f>
        <v/>
      </c>
      <c r="D131" s="563"/>
      <c r="E131" s="480" t="str">
        <f>IF('1042Bd Stammdaten Mitarb.'!D127="","",'1042Bd Stammdaten Mitarb.'!D127)</f>
        <v/>
      </c>
      <c r="F131" s="212" t="str">
        <f>IF(A131="","",'1042Bd Stammdaten Mitarb.'!M127)</f>
        <v/>
      </c>
      <c r="G131" s="214"/>
      <c r="H131" s="170"/>
      <c r="I131" s="170"/>
      <c r="J131" s="87" t="str">
        <f t="shared" si="21"/>
        <v/>
      </c>
      <c r="K131" s="212" t="str">
        <f>IF(A131="","",'1042Bd Stammdaten Mitarb.'!M127)</f>
        <v/>
      </c>
      <c r="L131" s="213"/>
      <c r="M131" s="170"/>
      <c r="N131" s="170"/>
      <c r="O131" s="88" t="str">
        <f t="shared" si="22"/>
        <v/>
      </c>
      <c r="P131" s="258"/>
      <c r="Q131" s="259" t="str">
        <f>IF($C131="","",'1042Ed Abrechnung'!D131)</f>
        <v/>
      </c>
      <c r="R131" s="259" t="str">
        <f>IF(OR($C131="",'1042Bd Stammdaten Mitarb.'!M127=""),"",'1042Bd Stammdaten Mitarb.'!M127)</f>
        <v/>
      </c>
      <c r="S131" s="258" t="str">
        <f t="shared" si="23"/>
        <v/>
      </c>
      <c r="T131" s="258" t="str">
        <f t="shared" si="24"/>
        <v/>
      </c>
      <c r="U131" s="260">
        <f t="shared" si="25"/>
        <v>0</v>
      </c>
      <c r="V131" s="260">
        <f t="shared" si="26"/>
        <v>0</v>
      </c>
      <c r="W131" s="260">
        <f t="shared" si="27"/>
        <v>0</v>
      </c>
      <c r="X131" s="260">
        <f t="shared" si="28"/>
        <v>0</v>
      </c>
      <c r="Y131" s="260">
        <f t="shared" si="29"/>
        <v>0</v>
      </c>
      <c r="Z131" s="260">
        <f t="shared" si="30"/>
        <v>0</v>
      </c>
      <c r="AA131" s="243">
        <f t="shared" si="31"/>
        <v>0</v>
      </c>
    </row>
    <row r="132" spans="1:27" s="244" customFormat="1" ht="16.899999999999999" customHeight="1" x14ac:dyDescent="0.25">
      <c r="A132" s="400" t="str">
        <f>IF('1042Bd Stammdaten Mitarb.'!A128="","",'1042Bd Stammdaten Mitarb.'!A128)</f>
        <v/>
      </c>
      <c r="B132" s="401" t="str">
        <f>IF('1042Bd Stammdaten Mitarb.'!B128="","",'1042Bd Stammdaten Mitarb.'!B128)</f>
        <v/>
      </c>
      <c r="C132" s="562" t="str">
        <f>IF('1042Bd Stammdaten Mitarb.'!C128="","",'1042Bd Stammdaten Mitarb.'!C128)</f>
        <v/>
      </c>
      <c r="D132" s="563"/>
      <c r="E132" s="480" t="str">
        <f>IF('1042Bd Stammdaten Mitarb.'!D128="","",'1042Bd Stammdaten Mitarb.'!D128)</f>
        <v/>
      </c>
      <c r="F132" s="212" t="str">
        <f>IF(A132="","",'1042Bd Stammdaten Mitarb.'!M128)</f>
        <v/>
      </c>
      <c r="G132" s="214"/>
      <c r="H132" s="170"/>
      <c r="I132" s="170"/>
      <c r="J132" s="87" t="str">
        <f t="shared" si="21"/>
        <v/>
      </c>
      <c r="K132" s="212" t="str">
        <f>IF(A132="","",'1042Bd Stammdaten Mitarb.'!M128)</f>
        <v/>
      </c>
      <c r="L132" s="213"/>
      <c r="M132" s="170"/>
      <c r="N132" s="170"/>
      <c r="O132" s="88" t="str">
        <f t="shared" si="22"/>
        <v/>
      </c>
      <c r="P132" s="258"/>
      <c r="Q132" s="259" t="str">
        <f>IF($C132="","",'1042Ed Abrechnung'!D132)</f>
        <v/>
      </c>
      <c r="R132" s="259" t="str">
        <f>IF(OR($C132="",'1042Bd Stammdaten Mitarb.'!M128=""),"",'1042Bd Stammdaten Mitarb.'!M128)</f>
        <v/>
      </c>
      <c r="S132" s="258" t="str">
        <f t="shared" si="23"/>
        <v/>
      </c>
      <c r="T132" s="258" t="str">
        <f t="shared" si="24"/>
        <v/>
      </c>
      <c r="U132" s="260">
        <f t="shared" si="25"/>
        <v>0</v>
      </c>
      <c r="V132" s="260">
        <f t="shared" si="26"/>
        <v>0</v>
      </c>
      <c r="W132" s="260">
        <f t="shared" si="27"/>
        <v>0</v>
      </c>
      <c r="X132" s="260">
        <f t="shared" si="28"/>
        <v>0</v>
      </c>
      <c r="Y132" s="260">
        <f t="shared" si="29"/>
        <v>0</v>
      </c>
      <c r="Z132" s="260">
        <f t="shared" si="30"/>
        <v>0</v>
      </c>
      <c r="AA132" s="243">
        <f t="shared" si="31"/>
        <v>0</v>
      </c>
    </row>
    <row r="133" spans="1:27" s="244" customFormat="1" ht="16.899999999999999" customHeight="1" x14ac:dyDescent="0.25">
      <c r="A133" s="400" t="str">
        <f>IF('1042Bd Stammdaten Mitarb.'!A129="","",'1042Bd Stammdaten Mitarb.'!A129)</f>
        <v/>
      </c>
      <c r="B133" s="401" t="str">
        <f>IF('1042Bd Stammdaten Mitarb.'!B129="","",'1042Bd Stammdaten Mitarb.'!B129)</f>
        <v/>
      </c>
      <c r="C133" s="562" t="str">
        <f>IF('1042Bd Stammdaten Mitarb.'!C129="","",'1042Bd Stammdaten Mitarb.'!C129)</f>
        <v/>
      </c>
      <c r="D133" s="563"/>
      <c r="E133" s="480" t="str">
        <f>IF('1042Bd Stammdaten Mitarb.'!D129="","",'1042Bd Stammdaten Mitarb.'!D129)</f>
        <v/>
      </c>
      <c r="F133" s="212" t="str">
        <f>IF(A133="","",'1042Bd Stammdaten Mitarb.'!M129)</f>
        <v/>
      </c>
      <c r="G133" s="214"/>
      <c r="H133" s="170"/>
      <c r="I133" s="170"/>
      <c r="J133" s="87" t="str">
        <f t="shared" si="21"/>
        <v/>
      </c>
      <c r="K133" s="212" t="str">
        <f>IF(A133="","",'1042Bd Stammdaten Mitarb.'!M129)</f>
        <v/>
      </c>
      <c r="L133" s="213"/>
      <c r="M133" s="170"/>
      <c r="N133" s="170"/>
      <c r="O133" s="88" t="str">
        <f t="shared" si="22"/>
        <v/>
      </c>
      <c r="P133" s="258"/>
      <c r="Q133" s="259" t="str">
        <f>IF($C133="","",'1042Ed Abrechnung'!D133)</f>
        <v/>
      </c>
      <c r="R133" s="259" t="str">
        <f>IF(OR($C133="",'1042Bd Stammdaten Mitarb.'!M129=""),"",'1042Bd Stammdaten Mitarb.'!M129)</f>
        <v/>
      </c>
      <c r="S133" s="258" t="str">
        <f t="shared" si="23"/>
        <v/>
      </c>
      <c r="T133" s="258" t="str">
        <f t="shared" si="24"/>
        <v/>
      </c>
      <c r="U133" s="260">
        <f t="shared" si="25"/>
        <v>0</v>
      </c>
      <c r="V133" s="260">
        <f t="shared" si="26"/>
        <v>0</v>
      </c>
      <c r="W133" s="260">
        <f t="shared" si="27"/>
        <v>0</v>
      </c>
      <c r="X133" s="260">
        <f t="shared" si="28"/>
        <v>0</v>
      </c>
      <c r="Y133" s="260">
        <f t="shared" si="29"/>
        <v>0</v>
      </c>
      <c r="Z133" s="260">
        <f t="shared" si="30"/>
        <v>0</v>
      </c>
      <c r="AA133" s="243">
        <f t="shared" si="31"/>
        <v>0</v>
      </c>
    </row>
    <row r="134" spans="1:27" s="244" customFormat="1" ht="16.899999999999999" customHeight="1" x14ac:dyDescent="0.25">
      <c r="A134" s="400" t="str">
        <f>IF('1042Bd Stammdaten Mitarb.'!A130="","",'1042Bd Stammdaten Mitarb.'!A130)</f>
        <v/>
      </c>
      <c r="B134" s="401" t="str">
        <f>IF('1042Bd Stammdaten Mitarb.'!B130="","",'1042Bd Stammdaten Mitarb.'!B130)</f>
        <v/>
      </c>
      <c r="C134" s="562" t="str">
        <f>IF('1042Bd Stammdaten Mitarb.'!C130="","",'1042Bd Stammdaten Mitarb.'!C130)</f>
        <v/>
      </c>
      <c r="D134" s="563"/>
      <c r="E134" s="480" t="str">
        <f>IF('1042Bd Stammdaten Mitarb.'!D130="","",'1042Bd Stammdaten Mitarb.'!D130)</f>
        <v/>
      </c>
      <c r="F134" s="212" t="str">
        <f>IF(A134="","",'1042Bd Stammdaten Mitarb.'!M130)</f>
        <v/>
      </c>
      <c r="G134" s="214"/>
      <c r="H134" s="170"/>
      <c r="I134" s="170"/>
      <c r="J134" s="87" t="str">
        <f t="shared" si="21"/>
        <v/>
      </c>
      <c r="K134" s="212" t="str">
        <f>IF(A134="","",'1042Bd Stammdaten Mitarb.'!M130)</f>
        <v/>
      </c>
      <c r="L134" s="213"/>
      <c r="M134" s="170"/>
      <c r="N134" s="170"/>
      <c r="O134" s="88" t="str">
        <f t="shared" si="22"/>
        <v/>
      </c>
      <c r="P134" s="258"/>
      <c r="Q134" s="259" t="str">
        <f>IF($C134="","",'1042Ed Abrechnung'!D134)</f>
        <v/>
      </c>
      <c r="R134" s="259" t="str">
        <f>IF(OR($C134="",'1042Bd Stammdaten Mitarb.'!M130=""),"",'1042Bd Stammdaten Mitarb.'!M130)</f>
        <v/>
      </c>
      <c r="S134" s="258" t="str">
        <f t="shared" si="23"/>
        <v/>
      </c>
      <c r="T134" s="258" t="str">
        <f t="shared" si="24"/>
        <v/>
      </c>
      <c r="U134" s="260">
        <f t="shared" si="25"/>
        <v>0</v>
      </c>
      <c r="V134" s="260">
        <f t="shared" si="26"/>
        <v>0</v>
      </c>
      <c r="W134" s="260">
        <f t="shared" si="27"/>
        <v>0</v>
      </c>
      <c r="X134" s="260">
        <f t="shared" si="28"/>
        <v>0</v>
      </c>
      <c r="Y134" s="260">
        <f t="shared" si="29"/>
        <v>0</v>
      </c>
      <c r="Z134" s="260">
        <f t="shared" si="30"/>
        <v>0</v>
      </c>
      <c r="AA134" s="243">
        <f t="shared" si="31"/>
        <v>0</v>
      </c>
    </row>
    <row r="135" spans="1:27" s="244" customFormat="1" ht="16.899999999999999" customHeight="1" x14ac:dyDescent="0.25">
      <c r="A135" s="400" t="str">
        <f>IF('1042Bd Stammdaten Mitarb.'!A131="","",'1042Bd Stammdaten Mitarb.'!A131)</f>
        <v/>
      </c>
      <c r="B135" s="401" t="str">
        <f>IF('1042Bd Stammdaten Mitarb.'!B131="","",'1042Bd Stammdaten Mitarb.'!B131)</f>
        <v/>
      </c>
      <c r="C135" s="562" t="str">
        <f>IF('1042Bd Stammdaten Mitarb.'!C131="","",'1042Bd Stammdaten Mitarb.'!C131)</f>
        <v/>
      </c>
      <c r="D135" s="563"/>
      <c r="E135" s="480" t="str">
        <f>IF('1042Bd Stammdaten Mitarb.'!D131="","",'1042Bd Stammdaten Mitarb.'!D131)</f>
        <v/>
      </c>
      <c r="F135" s="212" t="str">
        <f>IF(A135="","",'1042Bd Stammdaten Mitarb.'!M131)</f>
        <v/>
      </c>
      <c r="G135" s="214"/>
      <c r="H135" s="170"/>
      <c r="I135" s="170"/>
      <c r="J135" s="87" t="str">
        <f t="shared" si="21"/>
        <v/>
      </c>
      <c r="K135" s="212" t="str">
        <f>IF(A135="","",'1042Bd Stammdaten Mitarb.'!M131)</f>
        <v/>
      </c>
      <c r="L135" s="213"/>
      <c r="M135" s="170"/>
      <c r="N135" s="170"/>
      <c r="O135" s="88" t="str">
        <f t="shared" si="22"/>
        <v/>
      </c>
      <c r="P135" s="258"/>
      <c r="Q135" s="259" t="str">
        <f>IF($C135="","",'1042Ed Abrechnung'!D135)</f>
        <v/>
      </c>
      <c r="R135" s="259" t="str">
        <f>IF(OR($C135="",'1042Bd Stammdaten Mitarb.'!M131=""),"",'1042Bd Stammdaten Mitarb.'!M131)</f>
        <v/>
      </c>
      <c r="S135" s="258" t="str">
        <f t="shared" si="23"/>
        <v/>
      </c>
      <c r="T135" s="258" t="str">
        <f t="shared" si="24"/>
        <v/>
      </c>
      <c r="U135" s="260">
        <f t="shared" si="25"/>
        <v>0</v>
      </c>
      <c r="V135" s="260">
        <f t="shared" si="26"/>
        <v>0</v>
      </c>
      <c r="W135" s="260">
        <f t="shared" si="27"/>
        <v>0</v>
      </c>
      <c r="X135" s="260">
        <f t="shared" si="28"/>
        <v>0</v>
      </c>
      <c r="Y135" s="260">
        <f t="shared" si="29"/>
        <v>0</v>
      </c>
      <c r="Z135" s="260">
        <f t="shared" si="30"/>
        <v>0</v>
      </c>
      <c r="AA135" s="243">
        <f t="shared" si="31"/>
        <v>0</v>
      </c>
    </row>
    <row r="136" spans="1:27" s="244" customFormat="1" ht="16.899999999999999" customHeight="1" x14ac:dyDescent="0.25">
      <c r="A136" s="400" t="str">
        <f>IF('1042Bd Stammdaten Mitarb.'!A132="","",'1042Bd Stammdaten Mitarb.'!A132)</f>
        <v/>
      </c>
      <c r="B136" s="401" t="str">
        <f>IF('1042Bd Stammdaten Mitarb.'!B132="","",'1042Bd Stammdaten Mitarb.'!B132)</f>
        <v/>
      </c>
      <c r="C136" s="562" t="str">
        <f>IF('1042Bd Stammdaten Mitarb.'!C132="","",'1042Bd Stammdaten Mitarb.'!C132)</f>
        <v/>
      </c>
      <c r="D136" s="563"/>
      <c r="E136" s="480" t="str">
        <f>IF('1042Bd Stammdaten Mitarb.'!D132="","",'1042Bd Stammdaten Mitarb.'!D132)</f>
        <v/>
      </c>
      <c r="F136" s="212" t="str">
        <f>IF(A136="","",'1042Bd Stammdaten Mitarb.'!M132)</f>
        <v/>
      </c>
      <c r="G136" s="214"/>
      <c r="H136" s="170"/>
      <c r="I136" s="170"/>
      <c r="J136" s="87" t="str">
        <f t="shared" si="21"/>
        <v/>
      </c>
      <c r="K136" s="212" t="str">
        <f>IF(A136="","",'1042Bd Stammdaten Mitarb.'!M132)</f>
        <v/>
      </c>
      <c r="L136" s="213"/>
      <c r="M136" s="170"/>
      <c r="N136" s="170"/>
      <c r="O136" s="88" t="str">
        <f t="shared" si="22"/>
        <v/>
      </c>
      <c r="P136" s="258"/>
      <c r="Q136" s="259" t="str">
        <f>IF($C136="","",'1042Ed Abrechnung'!D136)</f>
        <v/>
      </c>
      <c r="R136" s="259" t="str">
        <f>IF(OR($C136="",'1042Bd Stammdaten Mitarb.'!M132=""),"",'1042Bd Stammdaten Mitarb.'!M132)</f>
        <v/>
      </c>
      <c r="S136" s="258" t="str">
        <f t="shared" si="23"/>
        <v/>
      </c>
      <c r="T136" s="258" t="str">
        <f t="shared" si="24"/>
        <v/>
      </c>
      <c r="U136" s="260">
        <f t="shared" si="25"/>
        <v>0</v>
      </c>
      <c r="V136" s="260">
        <f t="shared" si="26"/>
        <v>0</v>
      </c>
      <c r="W136" s="260">
        <f t="shared" si="27"/>
        <v>0</v>
      </c>
      <c r="X136" s="260">
        <f t="shared" si="28"/>
        <v>0</v>
      </c>
      <c r="Y136" s="260">
        <f t="shared" si="29"/>
        <v>0</v>
      </c>
      <c r="Z136" s="260">
        <f t="shared" si="30"/>
        <v>0</v>
      </c>
      <c r="AA136" s="243">
        <f t="shared" si="31"/>
        <v>0</v>
      </c>
    </row>
    <row r="137" spans="1:27" s="244" customFormat="1" ht="16.899999999999999" customHeight="1" x14ac:dyDescent="0.25">
      <c r="A137" s="400" t="str">
        <f>IF('1042Bd Stammdaten Mitarb.'!A133="","",'1042Bd Stammdaten Mitarb.'!A133)</f>
        <v/>
      </c>
      <c r="B137" s="401" t="str">
        <f>IF('1042Bd Stammdaten Mitarb.'!B133="","",'1042Bd Stammdaten Mitarb.'!B133)</f>
        <v/>
      </c>
      <c r="C137" s="562" t="str">
        <f>IF('1042Bd Stammdaten Mitarb.'!C133="","",'1042Bd Stammdaten Mitarb.'!C133)</f>
        <v/>
      </c>
      <c r="D137" s="563"/>
      <c r="E137" s="480" t="str">
        <f>IF('1042Bd Stammdaten Mitarb.'!D133="","",'1042Bd Stammdaten Mitarb.'!D133)</f>
        <v/>
      </c>
      <c r="F137" s="212" t="str">
        <f>IF(A137="","",'1042Bd Stammdaten Mitarb.'!M133)</f>
        <v/>
      </c>
      <c r="G137" s="214"/>
      <c r="H137" s="170"/>
      <c r="I137" s="170"/>
      <c r="J137" s="87" t="str">
        <f t="shared" si="21"/>
        <v/>
      </c>
      <c r="K137" s="212" t="str">
        <f>IF(A137="","",'1042Bd Stammdaten Mitarb.'!M133)</f>
        <v/>
      </c>
      <c r="L137" s="213"/>
      <c r="M137" s="170"/>
      <c r="N137" s="170"/>
      <c r="O137" s="88" t="str">
        <f t="shared" si="22"/>
        <v/>
      </c>
      <c r="P137" s="258"/>
      <c r="Q137" s="259" t="str">
        <f>IF($C137="","",'1042Ed Abrechnung'!D137)</f>
        <v/>
      </c>
      <c r="R137" s="259" t="str">
        <f>IF(OR($C137="",'1042Bd Stammdaten Mitarb.'!M133=""),"",'1042Bd Stammdaten Mitarb.'!M133)</f>
        <v/>
      </c>
      <c r="S137" s="258" t="str">
        <f t="shared" si="23"/>
        <v/>
      </c>
      <c r="T137" s="258" t="str">
        <f t="shared" si="24"/>
        <v/>
      </c>
      <c r="U137" s="260">
        <f t="shared" si="25"/>
        <v>0</v>
      </c>
      <c r="V137" s="260">
        <f t="shared" si="26"/>
        <v>0</v>
      </c>
      <c r="W137" s="260">
        <f t="shared" si="27"/>
        <v>0</v>
      </c>
      <c r="X137" s="260">
        <f t="shared" si="28"/>
        <v>0</v>
      </c>
      <c r="Y137" s="260">
        <f t="shared" si="29"/>
        <v>0</v>
      </c>
      <c r="Z137" s="260">
        <f t="shared" si="30"/>
        <v>0</v>
      </c>
      <c r="AA137" s="243">
        <f t="shared" si="31"/>
        <v>0</v>
      </c>
    </row>
    <row r="138" spans="1:27" s="244" customFormat="1" ht="16.899999999999999" customHeight="1" x14ac:dyDescent="0.25">
      <c r="A138" s="400" t="str">
        <f>IF('1042Bd Stammdaten Mitarb.'!A134="","",'1042Bd Stammdaten Mitarb.'!A134)</f>
        <v/>
      </c>
      <c r="B138" s="401" t="str">
        <f>IF('1042Bd Stammdaten Mitarb.'!B134="","",'1042Bd Stammdaten Mitarb.'!B134)</f>
        <v/>
      </c>
      <c r="C138" s="562" t="str">
        <f>IF('1042Bd Stammdaten Mitarb.'!C134="","",'1042Bd Stammdaten Mitarb.'!C134)</f>
        <v/>
      </c>
      <c r="D138" s="563"/>
      <c r="E138" s="480" t="str">
        <f>IF('1042Bd Stammdaten Mitarb.'!D134="","",'1042Bd Stammdaten Mitarb.'!D134)</f>
        <v/>
      </c>
      <c r="F138" s="212" t="str">
        <f>IF(A138="","",'1042Bd Stammdaten Mitarb.'!M134)</f>
        <v/>
      </c>
      <c r="G138" s="214"/>
      <c r="H138" s="170"/>
      <c r="I138" s="170"/>
      <c r="J138" s="87" t="str">
        <f t="shared" si="21"/>
        <v/>
      </c>
      <c r="K138" s="212" t="str">
        <f>IF(A138="","",'1042Bd Stammdaten Mitarb.'!M134)</f>
        <v/>
      </c>
      <c r="L138" s="213"/>
      <c r="M138" s="170"/>
      <c r="N138" s="170"/>
      <c r="O138" s="88" t="str">
        <f t="shared" si="22"/>
        <v/>
      </c>
      <c r="P138" s="258"/>
      <c r="Q138" s="259" t="str">
        <f>IF($C138="","",'1042Ed Abrechnung'!D138)</f>
        <v/>
      </c>
      <c r="R138" s="259" t="str">
        <f>IF(OR($C138="",'1042Bd Stammdaten Mitarb.'!M134=""),"",'1042Bd Stammdaten Mitarb.'!M134)</f>
        <v/>
      </c>
      <c r="S138" s="258" t="str">
        <f t="shared" si="23"/>
        <v/>
      </c>
      <c r="T138" s="258" t="str">
        <f t="shared" si="24"/>
        <v/>
      </c>
      <c r="U138" s="260">
        <f t="shared" si="25"/>
        <v>0</v>
      </c>
      <c r="V138" s="260">
        <f t="shared" si="26"/>
        <v>0</v>
      </c>
      <c r="W138" s="260">
        <f t="shared" si="27"/>
        <v>0</v>
      </c>
      <c r="X138" s="260">
        <f t="shared" si="28"/>
        <v>0</v>
      </c>
      <c r="Y138" s="260">
        <f t="shared" si="29"/>
        <v>0</v>
      </c>
      <c r="Z138" s="260">
        <f t="shared" si="30"/>
        <v>0</v>
      </c>
      <c r="AA138" s="243">
        <f t="shared" si="31"/>
        <v>0</v>
      </c>
    </row>
    <row r="139" spans="1:27" s="244" customFormat="1" ht="16.899999999999999" customHeight="1" x14ac:dyDescent="0.25">
      <c r="A139" s="400" t="str">
        <f>IF('1042Bd Stammdaten Mitarb.'!A135="","",'1042Bd Stammdaten Mitarb.'!A135)</f>
        <v/>
      </c>
      <c r="B139" s="401" t="str">
        <f>IF('1042Bd Stammdaten Mitarb.'!B135="","",'1042Bd Stammdaten Mitarb.'!B135)</f>
        <v/>
      </c>
      <c r="C139" s="562" t="str">
        <f>IF('1042Bd Stammdaten Mitarb.'!C135="","",'1042Bd Stammdaten Mitarb.'!C135)</f>
        <v/>
      </c>
      <c r="D139" s="563"/>
      <c r="E139" s="480" t="str">
        <f>IF('1042Bd Stammdaten Mitarb.'!D135="","",'1042Bd Stammdaten Mitarb.'!D135)</f>
        <v/>
      </c>
      <c r="F139" s="212" t="str">
        <f>IF(A139="","",'1042Bd Stammdaten Mitarb.'!M135)</f>
        <v/>
      </c>
      <c r="G139" s="214"/>
      <c r="H139" s="170"/>
      <c r="I139" s="170"/>
      <c r="J139" s="87" t="str">
        <f t="shared" si="21"/>
        <v/>
      </c>
      <c r="K139" s="212" t="str">
        <f>IF(A139="","",'1042Bd Stammdaten Mitarb.'!M135)</f>
        <v/>
      </c>
      <c r="L139" s="213"/>
      <c r="M139" s="170"/>
      <c r="N139" s="170"/>
      <c r="O139" s="88" t="str">
        <f t="shared" si="22"/>
        <v/>
      </c>
      <c r="P139" s="258"/>
      <c r="Q139" s="259" t="str">
        <f>IF($C139="","",'1042Ed Abrechnung'!D139)</f>
        <v/>
      </c>
      <c r="R139" s="259" t="str">
        <f>IF(OR($C139="",'1042Bd Stammdaten Mitarb.'!M135=""),"",'1042Bd Stammdaten Mitarb.'!M135)</f>
        <v/>
      </c>
      <c r="S139" s="258" t="str">
        <f t="shared" si="23"/>
        <v/>
      </c>
      <c r="T139" s="258" t="str">
        <f t="shared" si="24"/>
        <v/>
      </c>
      <c r="U139" s="260">
        <f t="shared" si="25"/>
        <v>0</v>
      </c>
      <c r="V139" s="260">
        <f t="shared" si="26"/>
        <v>0</v>
      </c>
      <c r="W139" s="260">
        <f t="shared" si="27"/>
        <v>0</v>
      </c>
      <c r="X139" s="260">
        <f t="shared" si="28"/>
        <v>0</v>
      </c>
      <c r="Y139" s="260">
        <f t="shared" si="29"/>
        <v>0</v>
      </c>
      <c r="Z139" s="260">
        <f t="shared" si="30"/>
        <v>0</v>
      </c>
      <c r="AA139" s="243">
        <f t="shared" si="31"/>
        <v>0</v>
      </c>
    </row>
    <row r="140" spans="1:27" s="244" customFormat="1" ht="16.899999999999999" customHeight="1" x14ac:dyDescent="0.25">
      <c r="A140" s="400" t="str">
        <f>IF('1042Bd Stammdaten Mitarb.'!A136="","",'1042Bd Stammdaten Mitarb.'!A136)</f>
        <v/>
      </c>
      <c r="B140" s="401" t="str">
        <f>IF('1042Bd Stammdaten Mitarb.'!B136="","",'1042Bd Stammdaten Mitarb.'!B136)</f>
        <v/>
      </c>
      <c r="C140" s="562" t="str">
        <f>IF('1042Bd Stammdaten Mitarb.'!C136="","",'1042Bd Stammdaten Mitarb.'!C136)</f>
        <v/>
      </c>
      <c r="D140" s="563"/>
      <c r="E140" s="480" t="str">
        <f>IF('1042Bd Stammdaten Mitarb.'!D136="","",'1042Bd Stammdaten Mitarb.'!D136)</f>
        <v/>
      </c>
      <c r="F140" s="212" t="str">
        <f>IF(A140="","",'1042Bd Stammdaten Mitarb.'!M136)</f>
        <v/>
      </c>
      <c r="G140" s="214"/>
      <c r="H140" s="170"/>
      <c r="I140" s="170"/>
      <c r="J140" s="87" t="str">
        <f t="shared" si="21"/>
        <v/>
      </c>
      <c r="K140" s="212" t="str">
        <f>IF(A140="","",'1042Bd Stammdaten Mitarb.'!M136)</f>
        <v/>
      </c>
      <c r="L140" s="213"/>
      <c r="M140" s="170"/>
      <c r="N140" s="170"/>
      <c r="O140" s="88" t="str">
        <f t="shared" si="22"/>
        <v/>
      </c>
      <c r="P140" s="258"/>
      <c r="Q140" s="259" t="str">
        <f>IF($C140="","",'1042Ed Abrechnung'!D140)</f>
        <v/>
      </c>
      <c r="R140" s="259" t="str">
        <f>IF(OR($C140="",'1042Bd Stammdaten Mitarb.'!M136=""),"",'1042Bd Stammdaten Mitarb.'!M136)</f>
        <v/>
      </c>
      <c r="S140" s="258" t="str">
        <f t="shared" si="23"/>
        <v/>
      </c>
      <c r="T140" s="258" t="str">
        <f t="shared" si="24"/>
        <v/>
      </c>
      <c r="U140" s="260">
        <f t="shared" si="25"/>
        <v>0</v>
      </c>
      <c r="V140" s="260">
        <f t="shared" si="26"/>
        <v>0</v>
      </c>
      <c r="W140" s="260">
        <f t="shared" si="27"/>
        <v>0</v>
      </c>
      <c r="X140" s="260">
        <f t="shared" si="28"/>
        <v>0</v>
      </c>
      <c r="Y140" s="260">
        <f t="shared" si="29"/>
        <v>0</v>
      </c>
      <c r="Z140" s="260">
        <f t="shared" si="30"/>
        <v>0</v>
      </c>
      <c r="AA140" s="243">
        <f t="shared" si="31"/>
        <v>0</v>
      </c>
    </row>
    <row r="141" spans="1:27" s="244" customFormat="1" ht="16.899999999999999" customHeight="1" x14ac:dyDescent="0.25">
      <c r="A141" s="400" t="str">
        <f>IF('1042Bd Stammdaten Mitarb.'!A137="","",'1042Bd Stammdaten Mitarb.'!A137)</f>
        <v/>
      </c>
      <c r="B141" s="401" t="str">
        <f>IF('1042Bd Stammdaten Mitarb.'!B137="","",'1042Bd Stammdaten Mitarb.'!B137)</f>
        <v/>
      </c>
      <c r="C141" s="562" t="str">
        <f>IF('1042Bd Stammdaten Mitarb.'!C137="","",'1042Bd Stammdaten Mitarb.'!C137)</f>
        <v/>
      </c>
      <c r="D141" s="563"/>
      <c r="E141" s="480" t="str">
        <f>IF('1042Bd Stammdaten Mitarb.'!D137="","",'1042Bd Stammdaten Mitarb.'!D137)</f>
        <v/>
      </c>
      <c r="F141" s="212" t="str">
        <f>IF(A141="","",'1042Bd Stammdaten Mitarb.'!M137)</f>
        <v/>
      </c>
      <c r="G141" s="214"/>
      <c r="H141" s="170"/>
      <c r="I141" s="170"/>
      <c r="J141" s="87" t="str">
        <f t="shared" si="21"/>
        <v/>
      </c>
      <c r="K141" s="212" t="str">
        <f>IF(A141="","",'1042Bd Stammdaten Mitarb.'!M137)</f>
        <v/>
      </c>
      <c r="L141" s="213"/>
      <c r="M141" s="170"/>
      <c r="N141" s="170"/>
      <c r="O141" s="88" t="str">
        <f t="shared" si="22"/>
        <v/>
      </c>
      <c r="P141" s="258"/>
      <c r="Q141" s="259" t="str">
        <f>IF($C141="","",'1042Ed Abrechnung'!D141)</f>
        <v/>
      </c>
      <c r="R141" s="259" t="str">
        <f>IF(OR($C141="",'1042Bd Stammdaten Mitarb.'!M137=""),"",'1042Bd Stammdaten Mitarb.'!M137)</f>
        <v/>
      </c>
      <c r="S141" s="258" t="str">
        <f t="shared" si="23"/>
        <v/>
      </c>
      <c r="T141" s="258" t="str">
        <f t="shared" si="24"/>
        <v/>
      </c>
      <c r="U141" s="260">
        <f t="shared" si="25"/>
        <v>0</v>
      </c>
      <c r="V141" s="260">
        <f t="shared" si="26"/>
        <v>0</v>
      </c>
      <c r="W141" s="260">
        <f t="shared" si="27"/>
        <v>0</v>
      </c>
      <c r="X141" s="260">
        <f t="shared" si="28"/>
        <v>0</v>
      </c>
      <c r="Y141" s="260">
        <f t="shared" si="29"/>
        <v>0</v>
      </c>
      <c r="Z141" s="260">
        <f t="shared" si="30"/>
        <v>0</v>
      </c>
      <c r="AA141" s="243">
        <f t="shared" si="31"/>
        <v>0</v>
      </c>
    </row>
    <row r="142" spans="1:27" s="244" customFormat="1" ht="16.899999999999999" customHeight="1" x14ac:dyDescent="0.25">
      <c r="A142" s="400" t="str">
        <f>IF('1042Bd Stammdaten Mitarb.'!A138="","",'1042Bd Stammdaten Mitarb.'!A138)</f>
        <v/>
      </c>
      <c r="B142" s="401" t="str">
        <f>IF('1042Bd Stammdaten Mitarb.'!B138="","",'1042Bd Stammdaten Mitarb.'!B138)</f>
        <v/>
      </c>
      <c r="C142" s="562" t="str">
        <f>IF('1042Bd Stammdaten Mitarb.'!C138="","",'1042Bd Stammdaten Mitarb.'!C138)</f>
        <v/>
      </c>
      <c r="D142" s="563"/>
      <c r="E142" s="480" t="str">
        <f>IF('1042Bd Stammdaten Mitarb.'!D138="","",'1042Bd Stammdaten Mitarb.'!D138)</f>
        <v/>
      </c>
      <c r="F142" s="212" t="str">
        <f>IF(A142="","",'1042Bd Stammdaten Mitarb.'!M138)</f>
        <v/>
      </c>
      <c r="G142" s="214"/>
      <c r="H142" s="170"/>
      <c r="I142" s="170"/>
      <c r="J142" s="87" t="str">
        <f t="shared" ref="J142:J205" si="32">S142</f>
        <v/>
      </c>
      <c r="K142" s="212" t="str">
        <f>IF(A142="","",'1042Bd Stammdaten Mitarb.'!M138)</f>
        <v/>
      </c>
      <c r="L142" s="213"/>
      <c r="M142" s="170"/>
      <c r="N142" s="170"/>
      <c r="O142" s="88" t="str">
        <f t="shared" ref="O142:O205" si="33">T142</f>
        <v/>
      </c>
      <c r="P142" s="258"/>
      <c r="Q142" s="259" t="str">
        <f>IF($C142="","",'1042Ed Abrechnung'!D142)</f>
        <v/>
      </c>
      <c r="R142" s="259" t="str">
        <f>IF(OR($C142="",'1042Bd Stammdaten Mitarb.'!M138=""),"",'1042Bd Stammdaten Mitarb.'!M138)</f>
        <v/>
      </c>
      <c r="S142" s="258" t="str">
        <f t="shared" ref="S142:S205" si="34">IF(OR($C142="",G142="",H142="",I142=""),"",MAX(G142-H142-I142,0))</f>
        <v/>
      </c>
      <c r="T142" s="258" t="str">
        <f t="shared" ref="T142:T205" si="35">IF(OR(L142="",M142="",N142=""),"",MAX(L142-M142-N142,0))</f>
        <v/>
      </c>
      <c r="U142" s="260">
        <f t="shared" ref="U142:U205" si="36">IF(OR(J142=""),0,G142)</f>
        <v>0</v>
      </c>
      <c r="V142" s="260">
        <f t="shared" ref="V142:V205" si="37">IF(OR(J142=""),0,I142)</f>
        <v>0</v>
      </c>
      <c r="W142" s="260">
        <f t="shared" ref="W142:W205" si="38">IF(OR(J142&lt;=0,J142=""),0,S142)</f>
        <v>0</v>
      </c>
      <c r="X142" s="260">
        <f t="shared" ref="X142:X205" si="39">IF(OR(O142=""),0,L142)</f>
        <v>0</v>
      </c>
      <c r="Y142" s="260">
        <f t="shared" ref="Y142:Y205" si="40">IF(OR(O142=""),0,N142)</f>
        <v>0</v>
      </c>
      <c r="Z142" s="260">
        <f t="shared" ref="Z142:Z205" si="41">IF(OR(O142&lt;=0,O142=""),0,T142)</f>
        <v>0</v>
      </c>
      <c r="AA142" s="243">
        <f t="shared" ref="AA142:AA205" si="42">MAX(Q142:Z142)</f>
        <v>0</v>
      </c>
    </row>
    <row r="143" spans="1:27" s="244" customFormat="1" ht="16.899999999999999" customHeight="1" x14ac:dyDescent="0.25">
      <c r="A143" s="400" t="str">
        <f>IF('1042Bd Stammdaten Mitarb.'!A139="","",'1042Bd Stammdaten Mitarb.'!A139)</f>
        <v/>
      </c>
      <c r="B143" s="401" t="str">
        <f>IF('1042Bd Stammdaten Mitarb.'!B139="","",'1042Bd Stammdaten Mitarb.'!B139)</f>
        <v/>
      </c>
      <c r="C143" s="562" t="str">
        <f>IF('1042Bd Stammdaten Mitarb.'!C139="","",'1042Bd Stammdaten Mitarb.'!C139)</f>
        <v/>
      </c>
      <c r="D143" s="563"/>
      <c r="E143" s="480" t="str">
        <f>IF('1042Bd Stammdaten Mitarb.'!D139="","",'1042Bd Stammdaten Mitarb.'!D139)</f>
        <v/>
      </c>
      <c r="F143" s="212" t="str">
        <f>IF(A143="","",'1042Bd Stammdaten Mitarb.'!M139)</f>
        <v/>
      </c>
      <c r="G143" s="214"/>
      <c r="H143" s="170"/>
      <c r="I143" s="170"/>
      <c r="J143" s="87" t="str">
        <f t="shared" si="32"/>
        <v/>
      </c>
      <c r="K143" s="212" t="str">
        <f>IF(A143="","",'1042Bd Stammdaten Mitarb.'!M139)</f>
        <v/>
      </c>
      <c r="L143" s="213"/>
      <c r="M143" s="170"/>
      <c r="N143" s="170"/>
      <c r="O143" s="88" t="str">
        <f t="shared" si="33"/>
        <v/>
      </c>
      <c r="P143" s="258"/>
      <c r="Q143" s="259" t="str">
        <f>IF($C143="","",'1042Ed Abrechnung'!D143)</f>
        <v/>
      </c>
      <c r="R143" s="259" t="str">
        <f>IF(OR($C143="",'1042Bd Stammdaten Mitarb.'!M139=""),"",'1042Bd Stammdaten Mitarb.'!M139)</f>
        <v/>
      </c>
      <c r="S143" s="258" t="str">
        <f t="shared" si="34"/>
        <v/>
      </c>
      <c r="T143" s="258" t="str">
        <f t="shared" si="35"/>
        <v/>
      </c>
      <c r="U143" s="260">
        <f t="shared" si="36"/>
        <v>0</v>
      </c>
      <c r="V143" s="260">
        <f t="shared" si="37"/>
        <v>0</v>
      </c>
      <c r="W143" s="260">
        <f t="shared" si="38"/>
        <v>0</v>
      </c>
      <c r="X143" s="260">
        <f t="shared" si="39"/>
        <v>0</v>
      </c>
      <c r="Y143" s="260">
        <f t="shared" si="40"/>
        <v>0</v>
      </c>
      <c r="Z143" s="260">
        <f t="shared" si="41"/>
        <v>0</v>
      </c>
      <c r="AA143" s="243">
        <f t="shared" si="42"/>
        <v>0</v>
      </c>
    </row>
    <row r="144" spans="1:27" s="244" customFormat="1" ht="16.899999999999999" customHeight="1" x14ac:dyDescent="0.25">
      <c r="A144" s="400" t="str">
        <f>IF('1042Bd Stammdaten Mitarb.'!A140="","",'1042Bd Stammdaten Mitarb.'!A140)</f>
        <v/>
      </c>
      <c r="B144" s="401" t="str">
        <f>IF('1042Bd Stammdaten Mitarb.'!B140="","",'1042Bd Stammdaten Mitarb.'!B140)</f>
        <v/>
      </c>
      <c r="C144" s="562" t="str">
        <f>IF('1042Bd Stammdaten Mitarb.'!C140="","",'1042Bd Stammdaten Mitarb.'!C140)</f>
        <v/>
      </c>
      <c r="D144" s="563"/>
      <c r="E144" s="480" t="str">
        <f>IF('1042Bd Stammdaten Mitarb.'!D140="","",'1042Bd Stammdaten Mitarb.'!D140)</f>
        <v/>
      </c>
      <c r="F144" s="212" t="str">
        <f>IF(A144="","",'1042Bd Stammdaten Mitarb.'!M140)</f>
        <v/>
      </c>
      <c r="G144" s="214"/>
      <c r="H144" s="170"/>
      <c r="I144" s="170"/>
      <c r="J144" s="87" t="str">
        <f t="shared" si="32"/>
        <v/>
      </c>
      <c r="K144" s="212" t="str">
        <f>IF(A144="","",'1042Bd Stammdaten Mitarb.'!M140)</f>
        <v/>
      </c>
      <c r="L144" s="213"/>
      <c r="M144" s="170"/>
      <c r="N144" s="170"/>
      <c r="O144" s="88" t="str">
        <f t="shared" si="33"/>
        <v/>
      </c>
      <c r="P144" s="258"/>
      <c r="Q144" s="259" t="str">
        <f>IF($C144="","",'1042Ed Abrechnung'!D144)</f>
        <v/>
      </c>
      <c r="R144" s="259" t="str">
        <f>IF(OR($C144="",'1042Bd Stammdaten Mitarb.'!M140=""),"",'1042Bd Stammdaten Mitarb.'!M140)</f>
        <v/>
      </c>
      <c r="S144" s="258" t="str">
        <f t="shared" si="34"/>
        <v/>
      </c>
      <c r="T144" s="258" t="str">
        <f t="shared" si="35"/>
        <v/>
      </c>
      <c r="U144" s="260">
        <f t="shared" si="36"/>
        <v>0</v>
      </c>
      <c r="V144" s="260">
        <f t="shared" si="37"/>
        <v>0</v>
      </c>
      <c r="W144" s="260">
        <f t="shared" si="38"/>
        <v>0</v>
      </c>
      <c r="X144" s="260">
        <f t="shared" si="39"/>
        <v>0</v>
      </c>
      <c r="Y144" s="260">
        <f t="shared" si="40"/>
        <v>0</v>
      </c>
      <c r="Z144" s="260">
        <f t="shared" si="41"/>
        <v>0</v>
      </c>
      <c r="AA144" s="243">
        <f t="shared" si="42"/>
        <v>0</v>
      </c>
    </row>
    <row r="145" spans="1:27" s="244" customFormat="1" ht="16.899999999999999" customHeight="1" x14ac:dyDescent="0.25">
      <c r="A145" s="400" t="str">
        <f>IF('1042Bd Stammdaten Mitarb.'!A141="","",'1042Bd Stammdaten Mitarb.'!A141)</f>
        <v/>
      </c>
      <c r="B145" s="401" t="str">
        <f>IF('1042Bd Stammdaten Mitarb.'!B141="","",'1042Bd Stammdaten Mitarb.'!B141)</f>
        <v/>
      </c>
      <c r="C145" s="562" t="str">
        <f>IF('1042Bd Stammdaten Mitarb.'!C141="","",'1042Bd Stammdaten Mitarb.'!C141)</f>
        <v/>
      </c>
      <c r="D145" s="563"/>
      <c r="E145" s="480" t="str">
        <f>IF('1042Bd Stammdaten Mitarb.'!D141="","",'1042Bd Stammdaten Mitarb.'!D141)</f>
        <v/>
      </c>
      <c r="F145" s="212" t="str">
        <f>IF(A145="","",'1042Bd Stammdaten Mitarb.'!M141)</f>
        <v/>
      </c>
      <c r="G145" s="214"/>
      <c r="H145" s="170"/>
      <c r="I145" s="170"/>
      <c r="J145" s="87" t="str">
        <f t="shared" si="32"/>
        <v/>
      </c>
      <c r="K145" s="212" t="str">
        <f>IF(A145="","",'1042Bd Stammdaten Mitarb.'!M141)</f>
        <v/>
      </c>
      <c r="L145" s="213"/>
      <c r="M145" s="170"/>
      <c r="N145" s="170"/>
      <c r="O145" s="88" t="str">
        <f t="shared" si="33"/>
        <v/>
      </c>
      <c r="P145" s="258"/>
      <c r="Q145" s="259" t="str">
        <f>IF($C145="","",'1042Ed Abrechnung'!D145)</f>
        <v/>
      </c>
      <c r="R145" s="259" t="str">
        <f>IF(OR($C145="",'1042Bd Stammdaten Mitarb.'!M141=""),"",'1042Bd Stammdaten Mitarb.'!M141)</f>
        <v/>
      </c>
      <c r="S145" s="258" t="str">
        <f t="shared" si="34"/>
        <v/>
      </c>
      <c r="T145" s="258" t="str">
        <f t="shared" si="35"/>
        <v/>
      </c>
      <c r="U145" s="260">
        <f t="shared" si="36"/>
        <v>0</v>
      </c>
      <c r="V145" s="260">
        <f t="shared" si="37"/>
        <v>0</v>
      </c>
      <c r="W145" s="260">
        <f t="shared" si="38"/>
        <v>0</v>
      </c>
      <c r="X145" s="260">
        <f t="shared" si="39"/>
        <v>0</v>
      </c>
      <c r="Y145" s="260">
        <f t="shared" si="40"/>
        <v>0</v>
      </c>
      <c r="Z145" s="260">
        <f t="shared" si="41"/>
        <v>0</v>
      </c>
      <c r="AA145" s="243">
        <f t="shared" si="42"/>
        <v>0</v>
      </c>
    </row>
    <row r="146" spans="1:27" s="244" customFormat="1" ht="16.899999999999999" customHeight="1" x14ac:dyDescent="0.25">
      <c r="A146" s="400" t="str">
        <f>IF('1042Bd Stammdaten Mitarb.'!A142="","",'1042Bd Stammdaten Mitarb.'!A142)</f>
        <v/>
      </c>
      <c r="B146" s="401" t="str">
        <f>IF('1042Bd Stammdaten Mitarb.'!B142="","",'1042Bd Stammdaten Mitarb.'!B142)</f>
        <v/>
      </c>
      <c r="C146" s="562" t="str">
        <f>IF('1042Bd Stammdaten Mitarb.'!C142="","",'1042Bd Stammdaten Mitarb.'!C142)</f>
        <v/>
      </c>
      <c r="D146" s="563"/>
      <c r="E146" s="480" t="str">
        <f>IF('1042Bd Stammdaten Mitarb.'!D142="","",'1042Bd Stammdaten Mitarb.'!D142)</f>
        <v/>
      </c>
      <c r="F146" s="212" t="str">
        <f>IF(A146="","",'1042Bd Stammdaten Mitarb.'!M142)</f>
        <v/>
      </c>
      <c r="G146" s="214"/>
      <c r="H146" s="170"/>
      <c r="I146" s="170"/>
      <c r="J146" s="87" t="str">
        <f t="shared" si="32"/>
        <v/>
      </c>
      <c r="K146" s="212" t="str">
        <f>IF(A146="","",'1042Bd Stammdaten Mitarb.'!M142)</f>
        <v/>
      </c>
      <c r="L146" s="213"/>
      <c r="M146" s="170"/>
      <c r="N146" s="170"/>
      <c r="O146" s="88" t="str">
        <f t="shared" si="33"/>
        <v/>
      </c>
      <c r="P146" s="258"/>
      <c r="Q146" s="259" t="str">
        <f>IF($C146="","",'1042Ed Abrechnung'!D146)</f>
        <v/>
      </c>
      <c r="R146" s="259" t="str">
        <f>IF(OR($C146="",'1042Bd Stammdaten Mitarb.'!M142=""),"",'1042Bd Stammdaten Mitarb.'!M142)</f>
        <v/>
      </c>
      <c r="S146" s="258" t="str">
        <f t="shared" si="34"/>
        <v/>
      </c>
      <c r="T146" s="258" t="str">
        <f t="shared" si="35"/>
        <v/>
      </c>
      <c r="U146" s="260">
        <f t="shared" si="36"/>
        <v>0</v>
      </c>
      <c r="V146" s="260">
        <f t="shared" si="37"/>
        <v>0</v>
      </c>
      <c r="W146" s="260">
        <f t="shared" si="38"/>
        <v>0</v>
      </c>
      <c r="X146" s="260">
        <f t="shared" si="39"/>
        <v>0</v>
      </c>
      <c r="Y146" s="260">
        <f t="shared" si="40"/>
        <v>0</v>
      </c>
      <c r="Z146" s="260">
        <f t="shared" si="41"/>
        <v>0</v>
      </c>
      <c r="AA146" s="243">
        <f t="shared" si="42"/>
        <v>0</v>
      </c>
    </row>
    <row r="147" spans="1:27" s="244" customFormat="1" ht="16.899999999999999" customHeight="1" x14ac:dyDescent="0.25">
      <c r="A147" s="400" t="str">
        <f>IF('1042Bd Stammdaten Mitarb.'!A143="","",'1042Bd Stammdaten Mitarb.'!A143)</f>
        <v/>
      </c>
      <c r="B147" s="401" t="str">
        <f>IF('1042Bd Stammdaten Mitarb.'!B143="","",'1042Bd Stammdaten Mitarb.'!B143)</f>
        <v/>
      </c>
      <c r="C147" s="562" t="str">
        <f>IF('1042Bd Stammdaten Mitarb.'!C143="","",'1042Bd Stammdaten Mitarb.'!C143)</f>
        <v/>
      </c>
      <c r="D147" s="563"/>
      <c r="E147" s="480" t="str">
        <f>IF('1042Bd Stammdaten Mitarb.'!D143="","",'1042Bd Stammdaten Mitarb.'!D143)</f>
        <v/>
      </c>
      <c r="F147" s="212" t="str">
        <f>IF(A147="","",'1042Bd Stammdaten Mitarb.'!M143)</f>
        <v/>
      </c>
      <c r="G147" s="214"/>
      <c r="H147" s="170"/>
      <c r="I147" s="170"/>
      <c r="J147" s="87" t="str">
        <f t="shared" si="32"/>
        <v/>
      </c>
      <c r="K147" s="212" t="str">
        <f>IF(A147="","",'1042Bd Stammdaten Mitarb.'!M143)</f>
        <v/>
      </c>
      <c r="L147" s="213"/>
      <c r="M147" s="170"/>
      <c r="N147" s="170"/>
      <c r="O147" s="88" t="str">
        <f t="shared" si="33"/>
        <v/>
      </c>
      <c r="P147" s="258"/>
      <c r="Q147" s="259" t="str">
        <f>IF($C147="","",'1042Ed Abrechnung'!D147)</f>
        <v/>
      </c>
      <c r="R147" s="259" t="str">
        <f>IF(OR($C147="",'1042Bd Stammdaten Mitarb.'!M143=""),"",'1042Bd Stammdaten Mitarb.'!M143)</f>
        <v/>
      </c>
      <c r="S147" s="258" t="str">
        <f t="shared" si="34"/>
        <v/>
      </c>
      <c r="T147" s="258" t="str">
        <f t="shared" si="35"/>
        <v/>
      </c>
      <c r="U147" s="260">
        <f t="shared" si="36"/>
        <v>0</v>
      </c>
      <c r="V147" s="260">
        <f t="shared" si="37"/>
        <v>0</v>
      </c>
      <c r="W147" s="260">
        <f t="shared" si="38"/>
        <v>0</v>
      </c>
      <c r="X147" s="260">
        <f t="shared" si="39"/>
        <v>0</v>
      </c>
      <c r="Y147" s="260">
        <f t="shared" si="40"/>
        <v>0</v>
      </c>
      <c r="Z147" s="260">
        <f t="shared" si="41"/>
        <v>0</v>
      </c>
      <c r="AA147" s="243">
        <f t="shared" si="42"/>
        <v>0</v>
      </c>
    </row>
    <row r="148" spans="1:27" s="244" customFormat="1" ht="16.899999999999999" customHeight="1" x14ac:dyDescent="0.25">
      <c r="A148" s="400" t="str">
        <f>IF('1042Bd Stammdaten Mitarb.'!A144="","",'1042Bd Stammdaten Mitarb.'!A144)</f>
        <v/>
      </c>
      <c r="B148" s="401" t="str">
        <f>IF('1042Bd Stammdaten Mitarb.'!B144="","",'1042Bd Stammdaten Mitarb.'!B144)</f>
        <v/>
      </c>
      <c r="C148" s="562" t="str">
        <f>IF('1042Bd Stammdaten Mitarb.'!C144="","",'1042Bd Stammdaten Mitarb.'!C144)</f>
        <v/>
      </c>
      <c r="D148" s="563"/>
      <c r="E148" s="480" t="str">
        <f>IF('1042Bd Stammdaten Mitarb.'!D144="","",'1042Bd Stammdaten Mitarb.'!D144)</f>
        <v/>
      </c>
      <c r="F148" s="212" t="str">
        <f>IF(A148="","",'1042Bd Stammdaten Mitarb.'!M144)</f>
        <v/>
      </c>
      <c r="G148" s="214"/>
      <c r="H148" s="170"/>
      <c r="I148" s="170"/>
      <c r="J148" s="87" t="str">
        <f t="shared" si="32"/>
        <v/>
      </c>
      <c r="K148" s="212" t="str">
        <f>IF(A148="","",'1042Bd Stammdaten Mitarb.'!M144)</f>
        <v/>
      </c>
      <c r="L148" s="213"/>
      <c r="M148" s="170"/>
      <c r="N148" s="170"/>
      <c r="O148" s="88" t="str">
        <f t="shared" si="33"/>
        <v/>
      </c>
      <c r="P148" s="258"/>
      <c r="Q148" s="259" t="str">
        <f>IF($C148="","",'1042Ed Abrechnung'!D148)</f>
        <v/>
      </c>
      <c r="R148" s="259" t="str">
        <f>IF(OR($C148="",'1042Bd Stammdaten Mitarb.'!M144=""),"",'1042Bd Stammdaten Mitarb.'!M144)</f>
        <v/>
      </c>
      <c r="S148" s="258" t="str">
        <f t="shared" si="34"/>
        <v/>
      </c>
      <c r="T148" s="258" t="str">
        <f t="shared" si="35"/>
        <v/>
      </c>
      <c r="U148" s="260">
        <f t="shared" si="36"/>
        <v>0</v>
      </c>
      <c r="V148" s="260">
        <f t="shared" si="37"/>
        <v>0</v>
      </c>
      <c r="W148" s="260">
        <f t="shared" si="38"/>
        <v>0</v>
      </c>
      <c r="X148" s="260">
        <f t="shared" si="39"/>
        <v>0</v>
      </c>
      <c r="Y148" s="260">
        <f t="shared" si="40"/>
        <v>0</v>
      </c>
      <c r="Z148" s="260">
        <f t="shared" si="41"/>
        <v>0</v>
      </c>
      <c r="AA148" s="243">
        <f t="shared" si="42"/>
        <v>0</v>
      </c>
    </row>
    <row r="149" spans="1:27" s="244" customFormat="1" ht="16.899999999999999" customHeight="1" x14ac:dyDescent="0.25">
      <c r="A149" s="400" t="str">
        <f>IF('1042Bd Stammdaten Mitarb.'!A145="","",'1042Bd Stammdaten Mitarb.'!A145)</f>
        <v/>
      </c>
      <c r="B149" s="401" t="str">
        <f>IF('1042Bd Stammdaten Mitarb.'!B145="","",'1042Bd Stammdaten Mitarb.'!B145)</f>
        <v/>
      </c>
      <c r="C149" s="562" t="str">
        <f>IF('1042Bd Stammdaten Mitarb.'!C145="","",'1042Bd Stammdaten Mitarb.'!C145)</f>
        <v/>
      </c>
      <c r="D149" s="563"/>
      <c r="E149" s="480" t="str">
        <f>IF('1042Bd Stammdaten Mitarb.'!D145="","",'1042Bd Stammdaten Mitarb.'!D145)</f>
        <v/>
      </c>
      <c r="F149" s="212" t="str">
        <f>IF(A149="","",'1042Bd Stammdaten Mitarb.'!M145)</f>
        <v/>
      </c>
      <c r="G149" s="214"/>
      <c r="H149" s="170"/>
      <c r="I149" s="170"/>
      <c r="J149" s="87" t="str">
        <f t="shared" si="32"/>
        <v/>
      </c>
      <c r="K149" s="212" t="str">
        <f>IF(A149="","",'1042Bd Stammdaten Mitarb.'!M145)</f>
        <v/>
      </c>
      <c r="L149" s="213"/>
      <c r="M149" s="170"/>
      <c r="N149" s="170"/>
      <c r="O149" s="88" t="str">
        <f t="shared" si="33"/>
        <v/>
      </c>
      <c r="P149" s="258"/>
      <c r="Q149" s="259" t="str">
        <f>IF($C149="","",'1042Ed Abrechnung'!D149)</f>
        <v/>
      </c>
      <c r="R149" s="259" t="str">
        <f>IF(OR($C149="",'1042Bd Stammdaten Mitarb.'!M145=""),"",'1042Bd Stammdaten Mitarb.'!M145)</f>
        <v/>
      </c>
      <c r="S149" s="258" t="str">
        <f t="shared" si="34"/>
        <v/>
      </c>
      <c r="T149" s="258" t="str">
        <f t="shared" si="35"/>
        <v/>
      </c>
      <c r="U149" s="260">
        <f t="shared" si="36"/>
        <v>0</v>
      </c>
      <c r="V149" s="260">
        <f t="shared" si="37"/>
        <v>0</v>
      </c>
      <c r="W149" s="260">
        <f t="shared" si="38"/>
        <v>0</v>
      </c>
      <c r="X149" s="260">
        <f t="shared" si="39"/>
        <v>0</v>
      </c>
      <c r="Y149" s="260">
        <f t="shared" si="40"/>
        <v>0</v>
      </c>
      <c r="Z149" s="260">
        <f t="shared" si="41"/>
        <v>0</v>
      </c>
      <c r="AA149" s="243">
        <f t="shared" si="42"/>
        <v>0</v>
      </c>
    </row>
    <row r="150" spans="1:27" s="244" customFormat="1" ht="16.899999999999999" customHeight="1" x14ac:dyDescent="0.25">
      <c r="A150" s="400" t="str">
        <f>IF('1042Bd Stammdaten Mitarb.'!A146="","",'1042Bd Stammdaten Mitarb.'!A146)</f>
        <v/>
      </c>
      <c r="B150" s="401" t="str">
        <f>IF('1042Bd Stammdaten Mitarb.'!B146="","",'1042Bd Stammdaten Mitarb.'!B146)</f>
        <v/>
      </c>
      <c r="C150" s="562" t="str">
        <f>IF('1042Bd Stammdaten Mitarb.'!C146="","",'1042Bd Stammdaten Mitarb.'!C146)</f>
        <v/>
      </c>
      <c r="D150" s="563"/>
      <c r="E150" s="480" t="str">
        <f>IF('1042Bd Stammdaten Mitarb.'!D146="","",'1042Bd Stammdaten Mitarb.'!D146)</f>
        <v/>
      </c>
      <c r="F150" s="212" t="str">
        <f>IF(A150="","",'1042Bd Stammdaten Mitarb.'!M146)</f>
        <v/>
      </c>
      <c r="G150" s="214"/>
      <c r="H150" s="170"/>
      <c r="I150" s="170"/>
      <c r="J150" s="87" t="str">
        <f t="shared" si="32"/>
        <v/>
      </c>
      <c r="K150" s="212" t="str">
        <f>IF(A150="","",'1042Bd Stammdaten Mitarb.'!M146)</f>
        <v/>
      </c>
      <c r="L150" s="213"/>
      <c r="M150" s="170"/>
      <c r="N150" s="170"/>
      <c r="O150" s="88" t="str">
        <f t="shared" si="33"/>
        <v/>
      </c>
      <c r="P150" s="258"/>
      <c r="Q150" s="259" t="str">
        <f>IF($C150="","",'1042Ed Abrechnung'!D150)</f>
        <v/>
      </c>
      <c r="R150" s="259" t="str">
        <f>IF(OR($C150="",'1042Bd Stammdaten Mitarb.'!M146=""),"",'1042Bd Stammdaten Mitarb.'!M146)</f>
        <v/>
      </c>
      <c r="S150" s="258" t="str">
        <f t="shared" si="34"/>
        <v/>
      </c>
      <c r="T150" s="258" t="str">
        <f t="shared" si="35"/>
        <v/>
      </c>
      <c r="U150" s="260">
        <f t="shared" si="36"/>
        <v>0</v>
      </c>
      <c r="V150" s="260">
        <f t="shared" si="37"/>
        <v>0</v>
      </c>
      <c r="W150" s="260">
        <f t="shared" si="38"/>
        <v>0</v>
      </c>
      <c r="X150" s="260">
        <f t="shared" si="39"/>
        <v>0</v>
      </c>
      <c r="Y150" s="260">
        <f t="shared" si="40"/>
        <v>0</v>
      </c>
      <c r="Z150" s="260">
        <f t="shared" si="41"/>
        <v>0</v>
      </c>
      <c r="AA150" s="243">
        <f t="shared" si="42"/>
        <v>0</v>
      </c>
    </row>
    <row r="151" spans="1:27" s="244" customFormat="1" ht="16.899999999999999" customHeight="1" x14ac:dyDescent="0.25">
      <c r="A151" s="400" t="str">
        <f>IF('1042Bd Stammdaten Mitarb.'!A147="","",'1042Bd Stammdaten Mitarb.'!A147)</f>
        <v/>
      </c>
      <c r="B151" s="401" t="str">
        <f>IF('1042Bd Stammdaten Mitarb.'!B147="","",'1042Bd Stammdaten Mitarb.'!B147)</f>
        <v/>
      </c>
      <c r="C151" s="562" t="str">
        <f>IF('1042Bd Stammdaten Mitarb.'!C147="","",'1042Bd Stammdaten Mitarb.'!C147)</f>
        <v/>
      </c>
      <c r="D151" s="563"/>
      <c r="E151" s="480" t="str">
        <f>IF('1042Bd Stammdaten Mitarb.'!D147="","",'1042Bd Stammdaten Mitarb.'!D147)</f>
        <v/>
      </c>
      <c r="F151" s="212" t="str">
        <f>IF(A151="","",'1042Bd Stammdaten Mitarb.'!M147)</f>
        <v/>
      </c>
      <c r="G151" s="214"/>
      <c r="H151" s="170"/>
      <c r="I151" s="170"/>
      <c r="J151" s="87" t="str">
        <f t="shared" si="32"/>
        <v/>
      </c>
      <c r="K151" s="212" t="str">
        <f>IF(A151="","",'1042Bd Stammdaten Mitarb.'!M147)</f>
        <v/>
      </c>
      <c r="L151" s="213"/>
      <c r="M151" s="170"/>
      <c r="N151" s="170"/>
      <c r="O151" s="88" t="str">
        <f t="shared" si="33"/>
        <v/>
      </c>
      <c r="P151" s="258"/>
      <c r="Q151" s="259" t="str">
        <f>IF($C151="","",'1042Ed Abrechnung'!D151)</f>
        <v/>
      </c>
      <c r="R151" s="259" t="str">
        <f>IF(OR($C151="",'1042Bd Stammdaten Mitarb.'!M147=""),"",'1042Bd Stammdaten Mitarb.'!M147)</f>
        <v/>
      </c>
      <c r="S151" s="258" t="str">
        <f t="shared" si="34"/>
        <v/>
      </c>
      <c r="T151" s="258" t="str">
        <f t="shared" si="35"/>
        <v/>
      </c>
      <c r="U151" s="260">
        <f t="shared" si="36"/>
        <v>0</v>
      </c>
      <c r="V151" s="260">
        <f t="shared" si="37"/>
        <v>0</v>
      </c>
      <c r="W151" s="260">
        <f t="shared" si="38"/>
        <v>0</v>
      </c>
      <c r="X151" s="260">
        <f t="shared" si="39"/>
        <v>0</v>
      </c>
      <c r="Y151" s="260">
        <f t="shared" si="40"/>
        <v>0</v>
      </c>
      <c r="Z151" s="260">
        <f t="shared" si="41"/>
        <v>0</v>
      </c>
      <c r="AA151" s="243">
        <f t="shared" si="42"/>
        <v>0</v>
      </c>
    </row>
    <row r="152" spans="1:27" s="244" customFormat="1" ht="16.899999999999999" customHeight="1" x14ac:dyDescent="0.25">
      <c r="A152" s="400" t="str">
        <f>IF('1042Bd Stammdaten Mitarb.'!A148="","",'1042Bd Stammdaten Mitarb.'!A148)</f>
        <v/>
      </c>
      <c r="B152" s="401" t="str">
        <f>IF('1042Bd Stammdaten Mitarb.'!B148="","",'1042Bd Stammdaten Mitarb.'!B148)</f>
        <v/>
      </c>
      <c r="C152" s="562" t="str">
        <f>IF('1042Bd Stammdaten Mitarb.'!C148="","",'1042Bd Stammdaten Mitarb.'!C148)</f>
        <v/>
      </c>
      <c r="D152" s="563"/>
      <c r="E152" s="480" t="str">
        <f>IF('1042Bd Stammdaten Mitarb.'!D148="","",'1042Bd Stammdaten Mitarb.'!D148)</f>
        <v/>
      </c>
      <c r="F152" s="212" t="str">
        <f>IF(A152="","",'1042Bd Stammdaten Mitarb.'!M148)</f>
        <v/>
      </c>
      <c r="G152" s="214"/>
      <c r="H152" s="170"/>
      <c r="I152" s="170"/>
      <c r="J152" s="87" t="str">
        <f t="shared" si="32"/>
        <v/>
      </c>
      <c r="K152" s="212" t="str">
        <f>IF(A152="","",'1042Bd Stammdaten Mitarb.'!M148)</f>
        <v/>
      </c>
      <c r="L152" s="213"/>
      <c r="M152" s="170"/>
      <c r="N152" s="170"/>
      <c r="O152" s="88" t="str">
        <f t="shared" si="33"/>
        <v/>
      </c>
      <c r="P152" s="258"/>
      <c r="Q152" s="259" t="str">
        <f>IF($C152="","",'1042Ed Abrechnung'!D152)</f>
        <v/>
      </c>
      <c r="R152" s="259" t="str">
        <f>IF(OR($C152="",'1042Bd Stammdaten Mitarb.'!M148=""),"",'1042Bd Stammdaten Mitarb.'!M148)</f>
        <v/>
      </c>
      <c r="S152" s="258" t="str">
        <f t="shared" si="34"/>
        <v/>
      </c>
      <c r="T152" s="258" t="str">
        <f t="shared" si="35"/>
        <v/>
      </c>
      <c r="U152" s="260">
        <f t="shared" si="36"/>
        <v>0</v>
      </c>
      <c r="V152" s="260">
        <f t="shared" si="37"/>
        <v>0</v>
      </c>
      <c r="W152" s="260">
        <f t="shared" si="38"/>
        <v>0</v>
      </c>
      <c r="X152" s="260">
        <f t="shared" si="39"/>
        <v>0</v>
      </c>
      <c r="Y152" s="260">
        <f t="shared" si="40"/>
        <v>0</v>
      </c>
      <c r="Z152" s="260">
        <f t="shared" si="41"/>
        <v>0</v>
      </c>
      <c r="AA152" s="243">
        <f t="shared" si="42"/>
        <v>0</v>
      </c>
    </row>
    <row r="153" spans="1:27" s="244" customFormat="1" ht="16.899999999999999" customHeight="1" x14ac:dyDescent="0.25">
      <c r="A153" s="400" t="str">
        <f>IF('1042Bd Stammdaten Mitarb.'!A149="","",'1042Bd Stammdaten Mitarb.'!A149)</f>
        <v/>
      </c>
      <c r="B153" s="401" t="str">
        <f>IF('1042Bd Stammdaten Mitarb.'!B149="","",'1042Bd Stammdaten Mitarb.'!B149)</f>
        <v/>
      </c>
      <c r="C153" s="562" t="str">
        <f>IF('1042Bd Stammdaten Mitarb.'!C149="","",'1042Bd Stammdaten Mitarb.'!C149)</f>
        <v/>
      </c>
      <c r="D153" s="563"/>
      <c r="E153" s="480" t="str">
        <f>IF('1042Bd Stammdaten Mitarb.'!D149="","",'1042Bd Stammdaten Mitarb.'!D149)</f>
        <v/>
      </c>
      <c r="F153" s="212" t="str">
        <f>IF(A153="","",'1042Bd Stammdaten Mitarb.'!M149)</f>
        <v/>
      </c>
      <c r="G153" s="214"/>
      <c r="H153" s="170"/>
      <c r="I153" s="170"/>
      <c r="J153" s="87" t="str">
        <f t="shared" si="32"/>
        <v/>
      </c>
      <c r="K153" s="212" t="str">
        <f>IF(A153="","",'1042Bd Stammdaten Mitarb.'!M149)</f>
        <v/>
      </c>
      <c r="L153" s="213"/>
      <c r="M153" s="170"/>
      <c r="N153" s="170"/>
      <c r="O153" s="88" t="str">
        <f t="shared" si="33"/>
        <v/>
      </c>
      <c r="P153" s="258"/>
      <c r="Q153" s="259" t="str">
        <f>IF($C153="","",'1042Ed Abrechnung'!D153)</f>
        <v/>
      </c>
      <c r="R153" s="259" t="str">
        <f>IF(OR($C153="",'1042Bd Stammdaten Mitarb.'!M149=""),"",'1042Bd Stammdaten Mitarb.'!M149)</f>
        <v/>
      </c>
      <c r="S153" s="258" t="str">
        <f t="shared" si="34"/>
        <v/>
      </c>
      <c r="T153" s="258" t="str">
        <f t="shared" si="35"/>
        <v/>
      </c>
      <c r="U153" s="260">
        <f t="shared" si="36"/>
        <v>0</v>
      </c>
      <c r="V153" s="260">
        <f t="shared" si="37"/>
        <v>0</v>
      </c>
      <c r="W153" s="260">
        <f t="shared" si="38"/>
        <v>0</v>
      </c>
      <c r="X153" s="260">
        <f t="shared" si="39"/>
        <v>0</v>
      </c>
      <c r="Y153" s="260">
        <f t="shared" si="40"/>
        <v>0</v>
      </c>
      <c r="Z153" s="260">
        <f t="shared" si="41"/>
        <v>0</v>
      </c>
      <c r="AA153" s="243">
        <f t="shared" si="42"/>
        <v>0</v>
      </c>
    </row>
    <row r="154" spans="1:27" s="244" customFormat="1" ht="16.899999999999999" customHeight="1" x14ac:dyDescent="0.25">
      <c r="A154" s="400" t="str">
        <f>IF('1042Bd Stammdaten Mitarb.'!A150="","",'1042Bd Stammdaten Mitarb.'!A150)</f>
        <v/>
      </c>
      <c r="B154" s="401" t="str">
        <f>IF('1042Bd Stammdaten Mitarb.'!B150="","",'1042Bd Stammdaten Mitarb.'!B150)</f>
        <v/>
      </c>
      <c r="C154" s="562" t="str">
        <f>IF('1042Bd Stammdaten Mitarb.'!C150="","",'1042Bd Stammdaten Mitarb.'!C150)</f>
        <v/>
      </c>
      <c r="D154" s="563"/>
      <c r="E154" s="480" t="str">
        <f>IF('1042Bd Stammdaten Mitarb.'!D150="","",'1042Bd Stammdaten Mitarb.'!D150)</f>
        <v/>
      </c>
      <c r="F154" s="212" t="str">
        <f>IF(A154="","",'1042Bd Stammdaten Mitarb.'!M150)</f>
        <v/>
      </c>
      <c r="G154" s="214"/>
      <c r="H154" s="170"/>
      <c r="I154" s="170"/>
      <c r="J154" s="87" t="str">
        <f t="shared" si="32"/>
        <v/>
      </c>
      <c r="K154" s="212" t="str">
        <f>IF(A154="","",'1042Bd Stammdaten Mitarb.'!M150)</f>
        <v/>
      </c>
      <c r="L154" s="213"/>
      <c r="M154" s="170"/>
      <c r="N154" s="170"/>
      <c r="O154" s="88" t="str">
        <f t="shared" si="33"/>
        <v/>
      </c>
      <c r="P154" s="258"/>
      <c r="Q154" s="259" t="str">
        <f>IF($C154="","",'1042Ed Abrechnung'!D154)</f>
        <v/>
      </c>
      <c r="R154" s="259" t="str">
        <f>IF(OR($C154="",'1042Bd Stammdaten Mitarb.'!M150=""),"",'1042Bd Stammdaten Mitarb.'!M150)</f>
        <v/>
      </c>
      <c r="S154" s="258" t="str">
        <f t="shared" si="34"/>
        <v/>
      </c>
      <c r="T154" s="258" t="str">
        <f t="shared" si="35"/>
        <v/>
      </c>
      <c r="U154" s="260">
        <f t="shared" si="36"/>
        <v>0</v>
      </c>
      <c r="V154" s="260">
        <f t="shared" si="37"/>
        <v>0</v>
      </c>
      <c r="W154" s="260">
        <f t="shared" si="38"/>
        <v>0</v>
      </c>
      <c r="X154" s="260">
        <f t="shared" si="39"/>
        <v>0</v>
      </c>
      <c r="Y154" s="260">
        <f t="shared" si="40"/>
        <v>0</v>
      </c>
      <c r="Z154" s="260">
        <f t="shared" si="41"/>
        <v>0</v>
      </c>
      <c r="AA154" s="243">
        <f t="shared" si="42"/>
        <v>0</v>
      </c>
    </row>
    <row r="155" spans="1:27" s="244" customFormat="1" ht="16.899999999999999" customHeight="1" x14ac:dyDescent="0.25">
      <c r="A155" s="400" t="str">
        <f>IF('1042Bd Stammdaten Mitarb.'!A151="","",'1042Bd Stammdaten Mitarb.'!A151)</f>
        <v/>
      </c>
      <c r="B155" s="401" t="str">
        <f>IF('1042Bd Stammdaten Mitarb.'!B151="","",'1042Bd Stammdaten Mitarb.'!B151)</f>
        <v/>
      </c>
      <c r="C155" s="562" t="str">
        <f>IF('1042Bd Stammdaten Mitarb.'!C151="","",'1042Bd Stammdaten Mitarb.'!C151)</f>
        <v/>
      </c>
      <c r="D155" s="563"/>
      <c r="E155" s="480" t="str">
        <f>IF('1042Bd Stammdaten Mitarb.'!D151="","",'1042Bd Stammdaten Mitarb.'!D151)</f>
        <v/>
      </c>
      <c r="F155" s="212" t="str">
        <f>IF(A155="","",'1042Bd Stammdaten Mitarb.'!M151)</f>
        <v/>
      </c>
      <c r="G155" s="214"/>
      <c r="H155" s="170"/>
      <c r="I155" s="170"/>
      <c r="J155" s="87" t="str">
        <f t="shared" si="32"/>
        <v/>
      </c>
      <c r="K155" s="212" t="str">
        <f>IF(A155="","",'1042Bd Stammdaten Mitarb.'!M151)</f>
        <v/>
      </c>
      <c r="L155" s="213"/>
      <c r="M155" s="170"/>
      <c r="N155" s="170"/>
      <c r="O155" s="88" t="str">
        <f t="shared" si="33"/>
        <v/>
      </c>
      <c r="P155" s="258"/>
      <c r="Q155" s="259" t="str">
        <f>IF($C155="","",'1042Ed Abrechnung'!D155)</f>
        <v/>
      </c>
      <c r="R155" s="259" t="str">
        <f>IF(OR($C155="",'1042Bd Stammdaten Mitarb.'!M151=""),"",'1042Bd Stammdaten Mitarb.'!M151)</f>
        <v/>
      </c>
      <c r="S155" s="258" t="str">
        <f t="shared" si="34"/>
        <v/>
      </c>
      <c r="T155" s="258" t="str">
        <f t="shared" si="35"/>
        <v/>
      </c>
      <c r="U155" s="260">
        <f t="shared" si="36"/>
        <v>0</v>
      </c>
      <c r="V155" s="260">
        <f t="shared" si="37"/>
        <v>0</v>
      </c>
      <c r="W155" s="260">
        <f t="shared" si="38"/>
        <v>0</v>
      </c>
      <c r="X155" s="260">
        <f t="shared" si="39"/>
        <v>0</v>
      </c>
      <c r="Y155" s="260">
        <f t="shared" si="40"/>
        <v>0</v>
      </c>
      <c r="Z155" s="260">
        <f t="shared" si="41"/>
        <v>0</v>
      </c>
      <c r="AA155" s="243">
        <f t="shared" si="42"/>
        <v>0</v>
      </c>
    </row>
    <row r="156" spans="1:27" s="244" customFormat="1" ht="16.899999999999999" customHeight="1" x14ac:dyDescent="0.25">
      <c r="A156" s="400" t="str">
        <f>IF('1042Bd Stammdaten Mitarb.'!A152="","",'1042Bd Stammdaten Mitarb.'!A152)</f>
        <v/>
      </c>
      <c r="B156" s="401" t="str">
        <f>IF('1042Bd Stammdaten Mitarb.'!B152="","",'1042Bd Stammdaten Mitarb.'!B152)</f>
        <v/>
      </c>
      <c r="C156" s="562" t="str">
        <f>IF('1042Bd Stammdaten Mitarb.'!C152="","",'1042Bd Stammdaten Mitarb.'!C152)</f>
        <v/>
      </c>
      <c r="D156" s="563"/>
      <c r="E156" s="480" t="str">
        <f>IF('1042Bd Stammdaten Mitarb.'!D152="","",'1042Bd Stammdaten Mitarb.'!D152)</f>
        <v/>
      </c>
      <c r="F156" s="212" t="str">
        <f>IF(A156="","",'1042Bd Stammdaten Mitarb.'!M152)</f>
        <v/>
      </c>
      <c r="G156" s="214"/>
      <c r="H156" s="170"/>
      <c r="I156" s="170"/>
      <c r="J156" s="87" t="str">
        <f t="shared" si="32"/>
        <v/>
      </c>
      <c r="K156" s="212" t="str">
        <f>IF(A156="","",'1042Bd Stammdaten Mitarb.'!M152)</f>
        <v/>
      </c>
      <c r="L156" s="213"/>
      <c r="M156" s="170"/>
      <c r="N156" s="170"/>
      <c r="O156" s="88" t="str">
        <f t="shared" si="33"/>
        <v/>
      </c>
      <c r="P156" s="258"/>
      <c r="Q156" s="259" t="str">
        <f>IF($C156="","",'1042Ed Abrechnung'!D156)</f>
        <v/>
      </c>
      <c r="R156" s="259" t="str">
        <f>IF(OR($C156="",'1042Bd Stammdaten Mitarb.'!M152=""),"",'1042Bd Stammdaten Mitarb.'!M152)</f>
        <v/>
      </c>
      <c r="S156" s="258" t="str">
        <f t="shared" si="34"/>
        <v/>
      </c>
      <c r="T156" s="258" t="str">
        <f t="shared" si="35"/>
        <v/>
      </c>
      <c r="U156" s="260">
        <f t="shared" si="36"/>
        <v>0</v>
      </c>
      <c r="V156" s="260">
        <f t="shared" si="37"/>
        <v>0</v>
      </c>
      <c r="W156" s="260">
        <f t="shared" si="38"/>
        <v>0</v>
      </c>
      <c r="X156" s="260">
        <f t="shared" si="39"/>
        <v>0</v>
      </c>
      <c r="Y156" s="260">
        <f t="shared" si="40"/>
        <v>0</v>
      </c>
      <c r="Z156" s="260">
        <f t="shared" si="41"/>
        <v>0</v>
      </c>
      <c r="AA156" s="243">
        <f t="shared" si="42"/>
        <v>0</v>
      </c>
    </row>
    <row r="157" spans="1:27" s="244" customFormat="1" ht="16.899999999999999" customHeight="1" x14ac:dyDescent="0.25">
      <c r="A157" s="400" t="str">
        <f>IF('1042Bd Stammdaten Mitarb.'!A153="","",'1042Bd Stammdaten Mitarb.'!A153)</f>
        <v/>
      </c>
      <c r="B157" s="401" t="str">
        <f>IF('1042Bd Stammdaten Mitarb.'!B153="","",'1042Bd Stammdaten Mitarb.'!B153)</f>
        <v/>
      </c>
      <c r="C157" s="562" t="str">
        <f>IF('1042Bd Stammdaten Mitarb.'!C153="","",'1042Bd Stammdaten Mitarb.'!C153)</f>
        <v/>
      </c>
      <c r="D157" s="563"/>
      <c r="E157" s="480" t="str">
        <f>IF('1042Bd Stammdaten Mitarb.'!D153="","",'1042Bd Stammdaten Mitarb.'!D153)</f>
        <v/>
      </c>
      <c r="F157" s="212" t="str">
        <f>IF(A157="","",'1042Bd Stammdaten Mitarb.'!M153)</f>
        <v/>
      </c>
      <c r="G157" s="214"/>
      <c r="H157" s="170"/>
      <c r="I157" s="170"/>
      <c r="J157" s="87" t="str">
        <f t="shared" si="32"/>
        <v/>
      </c>
      <c r="K157" s="212" t="str">
        <f>IF(A157="","",'1042Bd Stammdaten Mitarb.'!M153)</f>
        <v/>
      </c>
      <c r="L157" s="213"/>
      <c r="M157" s="170"/>
      <c r="N157" s="170"/>
      <c r="O157" s="88" t="str">
        <f t="shared" si="33"/>
        <v/>
      </c>
      <c r="P157" s="258"/>
      <c r="Q157" s="259" t="str">
        <f>IF($C157="","",'1042Ed Abrechnung'!D157)</f>
        <v/>
      </c>
      <c r="R157" s="259" t="str">
        <f>IF(OR($C157="",'1042Bd Stammdaten Mitarb.'!M153=""),"",'1042Bd Stammdaten Mitarb.'!M153)</f>
        <v/>
      </c>
      <c r="S157" s="258" t="str">
        <f t="shared" si="34"/>
        <v/>
      </c>
      <c r="T157" s="258" t="str">
        <f t="shared" si="35"/>
        <v/>
      </c>
      <c r="U157" s="260">
        <f t="shared" si="36"/>
        <v>0</v>
      </c>
      <c r="V157" s="260">
        <f t="shared" si="37"/>
        <v>0</v>
      </c>
      <c r="W157" s="260">
        <f t="shared" si="38"/>
        <v>0</v>
      </c>
      <c r="X157" s="260">
        <f t="shared" si="39"/>
        <v>0</v>
      </c>
      <c r="Y157" s="260">
        <f t="shared" si="40"/>
        <v>0</v>
      </c>
      <c r="Z157" s="260">
        <f t="shared" si="41"/>
        <v>0</v>
      </c>
      <c r="AA157" s="243">
        <f t="shared" si="42"/>
        <v>0</v>
      </c>
    </row>
    <row r="158" spans="1:27" s="244" customFormat="1" ht="16.899999999999999" customHeight="1" x14ac:dyDescent="0.25">
      <c r="A158" s="400" t="str">
        <f>IF('1042Bd Stammdaten Mitarb.'!A154="","",'1042Bd Stammdaten Mitarb.'!A154)</f>
        <v/>
      </c>
      <c r="B158" s="401" t="str">
        <f>IF('1042Bd Stammdaten Mitarb.'!B154="","",'1042Bd Stammdaten Mitarb.'!B154)</f>
        <v/>
      </c>
      <c r="C158" s="562" t="str">
        <f>IF('1042Bd Stammdaten Mitarb.'!C154="","",'1042Bd Stammdaten Mitarb.'!C154)</f>
        <v/>
      </c>
      <c r="D158" s="563"/>
      <c r="E158" s="480" t="str">
        <f>IF('1042Bd Stammdaten Mitarb.'!D154="","",'1042Bd Stammdaten Mitarb.'!D154)</f>
        <v/>
      </c>
      <c r="F158" s="212" t="str">
        <f>IF(A158="","",'1042Bd Stammdaten Mitarb.'!M154)</f>
        <v/>
      </c>
      <c r="G158" s="214"/>
      <c r="H158" s="170"/>
      <c r="I158" s="170"/>
      <c r="J158" s="87" t="str">
        <f t="shared" si="32"/>
        <v/>
      </c>
      <c r="K158" s="212" t="str">
        <f>IF(A158="","",'1042Bd Stammdaten Mitarb.'!M154)</f>
        <v/>
      </c>
      <c r="L158" s="213"/>
      <c r="M158" s="170"/>
      <c r="N158" s="170"/>
      <c r="O158" s="88" t="str">
        <f t="shared" si="33"/>
        <v/>
      </c>
      <c r="P158" s="258"/>
      <c r="Q158" s="259" t="str">
        <f>IF($C158="","",'1042Ed Abrechnung'!D158)</f>
        <v/>
      </c>
      <c r="R158" s="259" t="str">
        <f>IF(OR($C158="",'1042Bd Stammdaten Mitarb.'!M154=""),"",'1042Bd Stammdaten Mitarb.'!M154)</f>
        <v/>
      </c>
      <c r="S158" s="258" t="str">
        <f t="shared" si="34"/>
        <v/>
      </c>
      <c r="T158" s="258" t="str">
        <f t="shared" si="35"/>
        <v/>
      </c>
      <c r="U158" s="260">
        <f t="shared" si="36"/>
        <v>0</v>
      </c>
      <c r="V158" s="260">
        <f t="shared" si="37"/>
        <v>0</v>
      </c>
      <c r="W158" s="260">
        <f t="shared" si="38"/>
        <v>0</v>
      </c>
      <c r="X158" s="260">
        <f t="shared" si="39"/>
        <v>0</v>
      </c>
      <c r="Y158" s="260">
        <f t="shared" si="40"/>
        <v>0</v>
      </c>
      <c r="Z158" s="260">
        <f t="shared" si="41"/>
        <v>0</v>
      </c>
      <c r="AA158" s="243">
        <f t="shared" si="42"/>
        <v>0</v>
      </c>
    </row>
    <row r="159" spans="1:27" s="244" customFormat="1" ht="16.899999999999999" customHeight="1" x14ac:dyDescent="0.25">
      <c r="A159" s="400" t="str">
        <f>IF('1042Bd Stammdaten Mitarb.'!A155="","",'1042Bd Stammdaten Mitarb.'!A155)</f>
        <v/>
      </c>
      <c r="B159" s="401" t="str">
        <f>IF('1042Bd Stammdaten Mitarb.'!B155="","",'1042Bd Stammdaten Mitarb.'!B155)</f>
        <v/>
      </c>
      <c r="C159" s="562" t="str">
        <f>IF('1042Bd Stammdaten Mitarb.'!C155="","",'1042Bd Stammdaten Mitarb.'!C155)</f>
        <v/>
      </c>
      <c r="D159" s="563"/>
      <c r="E159" s="480" t="str">
        <f>IF('1042Bd Stammdaten Mitarb.'!D155="","",'1042Bd Stammdaten Mitarb.'!D155)</f>
        <v/>
      </c>
      <c r="F159" s="212" t="str">
        <f>IF(A159="","",'1042Bd Stammdaten Mitarb.'!M155)</f>
        <v/>
      </c>
      <c r="G159" s="214"/>
      <c r="H159" s="170"/>
      <c r="I159" s="170"/>
      <c r="J159" s="87" t="str">
        <f t="shared" si="32"/>
        <v/>
      </c>
      <c r="K159" s="212" t="str">
        <f>IF(A159="","",'1042Bd Stammdaten Mitarb.'!M155)</f>
        <v/>
      </c>
      <c r="L159" s="213"/>
      <c r="M159" s="170"/>
      <c r="N159" s="170"/>
      <c r="O159" s="88" t="str">
        <f t="shared" si="33"/>
        <v/>
      </c>
      <c r="P159" s="258"/>
      <c r="Q159" s="259" t="str">
        <f>IF($C159="","",'1042Ed Abrechnung'!D159)</f>
        <v/>
      </c>
      <c r="R159" s="259" t="str">
        <f>IF(OR($C159="",'1042Bd Stammdaten Mitarb.'!M155=""),"",'1042Bd Stammdaten Mitarb.'!M155)</f>
        <v/>
      </c>
      <c r="S159" s="258" t="str">
        <f t="shared" si="34"/>
        <v/>
      </c>
      <c r="T159" s="258" t="str">
        <f t="shared" si="35"/>
        <v/>
      </c>
      <c r="U159" s="260">
        <f t="shared" si="36"/>
        <v>0</v>
      </c>
      <c r="V159" s="260">
        <f t="shared" si="37"/>
        <v>0</v>
      </c>
      <c r="W159" s="260">
        <f t="shared" si="38"/>
        <v>0</v>
      </c>
      <c r="X159" s="260">
        <f t="shared" si="39"/>
        <v>0</v>
      </c>
      <c r="Y159" s="260">
        <f t="shared" si="40"/>
        <v>0</v>
      </c>
      <c r="Z159" s="260">
        <f t="shared" si="41"/>
        <v>0</v>
      </c>
      <c r="AA159" s="243">
        <f t="shared" si="42"/>
        <v>0</v>
      </c>
    </row>
    <row r="160" spans="1:27" s="244" customFormat="1" ht="16.899999999999999" customHeight="1" x14ac:dyDescent="0.25">
      <c r="A160" s="400" t="str">
        <f>IF('1042Bd Stammdaten Mitarb.'!A156="","",'1042Bd Stammdaten Mitarb.'!A156)</f>
        <v/>
      </c>
      <c r="B160" s="401" t="str">
        <f>IF('1042Bd Stammdaten Mitarb.'!B156="","",'1042Bd Stammdaten Mitarb.'!B156)</f>
        <v/>
      </c>
      <c r="C160" s="562" t="str">
        <f>IF('1042Bd Stammdaten Mitarb.'!C156="","",'1042Bd Stammdaten Mitarb.'!C156)</f>
        <v/>
      </c>
      <c r="D160" s="563"/>
      <c r="E160" s="480" t="str">
        <f>IF('1042Bd Stammdaten Mitarb.'!D156="","",'1042Bd Stammdaten Mitarb.'!D156)</f>
        <v/>
      </c>
      <c r="F160" s="212" t="str">
        <f>IF(A160="","",'1042Bd Stammdaten Mitarb.'!M156)</f>
        <v/>
      </c>
      <c r="G160" s="214"/>
      <c r="H160" s="170"/>
      <c r="I160" s="170"/>
      <c r="J160" s="87" t="str">
        <f t="shared" si="32"/>
        <v/>
      </c>
      <c r="K160" s="212" t="str">
        <f>IF(A160="","",'1042Bd Stammdaten Mitarb.'!M156)</f>
        <v/>
      </c>
      <c r="L160" s="213"/>
      <c r="M160" s="170"/>
      <c r="N160" s="170"/>
      <c r="O160" s="88" t="str">
        <f t="shared" si="33"/>
        <v/>
      </c>
      <c r="P160" s="258"/>
      <c r="Q160" s="259" t="str">
        <f>IF($C160="","",'1042Ed Abrechnung'!D160)</f>
        <v/>
      </c>
      <c r="R160" s="259" t="str">
        <f>IF(OR($C160="",'1042Bd Stammdaten Mitarb.'!M156=""),"",'1042Bd Stammdaten Mitarb.'!M156)</f>
        <v/>
      </c>
      <c r="S160" s="258" t="str">
        <f t="shared" si="34"/>
        <v/>
      </c>
      <c r="T160" s="258" t="str">
        <f t="shared" si="35"/>
        <v/>
      </c>
      <c r="U160" s="260">
        <f t="shared" si="36"/>
        <v>0</v>
      </c>
      <c r="V160" s="260">
        <f t="shared" si="37"/>
        <v>0</v>
      </c>
      <c r="W160" s="260">
        <f t="shared" si="38"/>
        <v>0</v>
      </c>
      <c r="X160" s="260">
        <f t="shared" si="39"/>
        <v>0</v>
      </c>
      <c r="Y160" s="260">
        <f t="shared" si="40"/>
        <v>0</v>
      </c>
      <c r="Z160" s="260">
        <f t="shared" si="41"/>
        <v>0</v>
      </c>
      <c r="AA160" s="243">
        <f t="shared" si="42"/>
        <v>0</v>
      </c>
    </row>
    <row r="161" spans="1:27" s="244" customFormat="1" ht="16.899999999999999" customHeight="1" x14ac:dyDescent="0.25">
      <c r="A161" s="400" t="str">
        <f>IF('1042Bd Stammdaten Mitarb.'!A157="","",'1042Bd Stammdaten Mitarb.'!A157)</f>
        <v/>
      </c>
      <c r="B161" s="401" t="str">
        <f>IF('1042Bd Stammdaten Mitarb.'!B157="","",'1042Bd Stammdaten Mitarb.'!B157)</f>
        <v/>
      </c>
      <c r="C161" s="562" t="str">
        <f>IF('1042Bd Stammdaten Mitarb.'!C157="","",'1042Bd Stammdaten Mitarb.'!C157)</f>
        <v/>
      </c>
      <c r="D161" s="563"/>
      <c r="E161" s="480" t="str">
        <f>IF('1042Bd Stammdaten Mitarb.'!D157="","",'1042Bd Stammdaten Mitarb.'!D157)</f>
        <v/>
      </c>
      <c r="F161" s="212" t="str">
        <f>IF(A161="","",'1042Bd Stammdaten Mitarb.'!M157)</f>
        <v/>
      </c>
      <c r="G161" s="214"/>
      <c r="H161" s="170"/>
      <c r="I161" s="170"/>
      <c r="J161" s="87" t="str">
        <f t="shared" si="32"/>
        <v/>
      </c>
      <c r="K161" s="212" t="str">
        <f>IF(A161="","",'1042Bd Stammdaten Mitarb.'!M157)</f>
        <v/>
      </c>
      <c r="L161" s="213"/>
      <c r="M161" s="170"/>
      <c r="N161" s="170"/>
      <c r="O161" s="88" t="str">
        <f t="shared" si="33"/>
        <v/>
      </c>
      <c r="P161" s="258"/>
      <c r="Q161" s="259" t="str">
        <f>IF($C161="","",'1042Ed Abrechnung'!D161)</f>
        <v/>
      </c>
      <c r="R161" s="259" t="str">
        <f>IF(OR($C161="",'1042Bd Stammdaten Mitarb.'!M157=""),"",'1042Bd Stammdaten Mitarb.'!M157)</f>
        <v/>
      </c>
      <c r="S161" s="258" t="str">
        <f t="shared" si="34"/>
        <v/>
      </c>
      <c r="T161" s="258" t="str">
        <f t="shared" si="35"/>
        <v/>
      </c>
      <c r="U161" s="260">
        <f t="shared" si="36"/>
        <v>0</v>
      </c>
      <c r="V161" s="260">
        <f t="shared" si="37"/>
        <v>0</v>
      </c>
      <c r="W161" s="260">
        <f t="shared" si="38"/>
        <v>0</v>
      </c>
      <c r="X161" s="260">
        <f t="shared" si="39"/>
        <v>0</v>
      </c>
      <c r="Y161" s="260">
        <f t="shared" si="40"/>
        <v>0</v>
      </c>
      <c r="Z161" s="260">
        <f t="shared" si="41"/>
        <v>0</v>
      </c>
      <c r="AA161" s="243">
        <f t="shared" si="42"/>
        <v>0</v>
      </c>
    </row>
    <row r="162" spans="1:27" s="244" customFormat="1" ht="16.899999999999999" customHeight="1" x14ac:dyDescent="0.25">
      <c r="A162" s="400" t="str">
        <f>IF('1042Bd Stammdaten Mitarb.'!A158="","",'1042Bd Stammdaten Mitarb.'!A158)</f>
        <v/>
      </c>
      <c r="B162" s="401" t="str">
        <f>IF('1042Bd Stammdaten Mitarb.'!B158="","",'1042Bd Stammdaten Mitarb.'!B158)</f>
        <v/>
      </c>
      <c r="C162" s="562" t="str">
        <f>IF('1042Bd Stammdaten Mitarb.'!C158="","",'1042Bd Stammdaten Mitarb.'!C158)</f>
        <v/>
      </c>
      <c r="D162" s="563"/>
      <c r="E162" s="480" t="str">
        <f>IF('1042Bd Stammdaten Mitarb.'!D158="","",'1042Bd Stammdaten Mitarb.'!D158)</f>
        <v/>
      </c>
      <c r="F162" s="212" t="str">
        <f>IF(A162="","",'1042Bd Stammdaten Mitarb.'!M158)</f>
        <v/>
      </c>
      <c r="G162" s="214"/>
      <c r="H162" s="170"/>
      <c r="I162" s="170"/>
      <c r="J162" s="87" t="str">
        <f t="shared" si="32"/>
        <v/>
      </c>
      <c r="K162" s="212" t="str">
        <f>IF(A162="","",'1042Bd Stammdaten Mitarb.'!M158)</f>
        <v/>
      </c>
      <c r="L162" s="213"/>
      <c r="M162" s="170"/>
      <c r="N162" s="170"/>
      <c r="O162" s="88" t="str">
        <f t="shared" si="33"/>
        <v/>
      </c>
      <c r="P162" s="258"/>
      <c r="Q162" s="259" t="str">
        <f>IF($C162="","",'1042Ed Abrechnung'!D162)</f>
        <v/>
      </c>
      <c r="R162" s="259" t="str">
        <f>IF(OR($C162="",'1042Bd Stammdaten Mitarb.'!M158=""),"",'1042Bd Stammdaten Mitarb.'!M158)</f>
        <v/>
      </c>
      <c r="S162" s="258" t="str">
        <f t="shared" si="34"/>
        <v/>
      </c>
      <c r="T162" s="258" t="str">
        <f t="shared" si="35"/>
        <v/>
      </c>
      <c r="U162" s="260">
        <f t="shared" si="36"/>
        <v>0</v>
      </c>
      <c r="V162" s="260">
        <f t="shared" si="37"/>
        <v>0</v>
      </c>
      <c r="W162" s="260">
        <f t="shared" si="38"/>
        <v>0</v>
      </c>
      <c r="X162" s="260">
        <f t="shared" si="39"/>
        <v>0</v>
      </c>
      <c r="Y162" s="260">
        <f t="shared" si="40"/>
        <v>0</v>
      </c>
      <c r="Z162" s="260">
        <f t="shared" si="41"/>
        <v>0</v>
      </c>
      <c r="AA162" s="243">
        <f t="shared" si="42"/>
        <v>0</v>
      </c>
    </row>
    <row r="163" spans="1:27" s="244" customFormat="1" ht="16.899999999999999" customHeight="1" x14ac:dyDescent="0.25">
      <c r="A163" s="400" t="str">
        <f>IF('1042Bd Stammdaten Mitarb.'!A159="","",'1042Bd Stammdaten Mitarb.'!A159)</f>
        <v/>
      </c>
      <c r="B163" s="401" t="str">
        <f>IF('1042Bd Stammdaten Mitarb.'!B159="","",'1042Bd Stammdaten Mitarb.'!B159)</f>
        <v/>
      </c>
      <c r="C163" s="562" t="str">
        <f>IF('1042Bd Stammdaten Mitarb.'!C159="","",'1042Bd Stammdaten Mitarb.'!C159)</f>
        <v/>
      </c>
      <c r="D163" s="563"/>
      <c r="E163" s="480" t="str">
        <f>IF('1042Bd Stammdaten Mitarb.'!D159="","",'1042Bd Stammdaten Mitarb.'!D159)</f>
        <v/>
      </c>
      <c r="F163" s="212" t="str">
        <f>IF(A163="","",'1042Bd Stammdaten Mitarb.'!M159)</f>
        <v/>
      </c>
      <c r="G163" s="214"/>
      <c r="H163" s="170"/>
      <c r="I163" s="170"/>
      <c r="J163" s="87" t="str">
        <f t="shared" si="32"/>
        <v/>
      </c>
      <c r="K163" s="212" t="str">
        <f>IF(A163="","",'1042Bd Stammdaten Mitarb.'!M159)</f>
        <v/>
      </c>
      <c r="L163" s="213"/>
      <c r="M163" s="170"/>
      <c r="N163" s="170"/>
      <c r="O163" s="88" t="str">
        <f t="shared" si="33"/>
        <v/>
      </c>
      <c r="P163" s="258"/>
      <c r="Q163" s="259" t="str">
        <f>IF($C163="","",'1042Ed Abrechnung'!D163)</f>
        <v/>
      </c>
      <c r="R163" s="259" t="str">
        <f>IF(OR($C163="",'1042Bd Stammdaten Mitarb.'!M159=""),"",'1042Bd Stammdaten Mitarb.'!M159)</f>
        <v/>
      </c>
      <c r="S163" s="258" t="str">
        <f t="shared" si="34"/>
        <v/>
      </c>
      <c r="T163" s="258" t="str">
        <f t="shared" si="35"/>
        <v/>
      </c>
      <c r="U163" s="260">
        <f t="shared" si="36"/>
        <v>0</v>
      </c>
      <c r="V163" s="260">
        <f t="shared" si="37"/>
        <v>0</v>
      </c>
      <c r="W163" s="260">
        <f t="shared" si="38"/>
        <v>0</v>
      </c>
      <c r="X163" s="260">
        <f t="shared" si="39"/>
        <v>0</v>
      </c>
      <c r="Y163" s="260">
        <f t="shared" si="40"/>
        <v>0</v>
      </c>
      <c r="Z163" s="260">
        <f t="shared" si="41"/>
        <v>0</v>
      </c>
      <c r="AA163" s="243">
        <f t="shared" si="42"/>
        <v>0</v>
      </c>
    </row>
    <row r="164" spans="1:27" s="244" customFormat="1" ht="16.899999999999999" customHeight="1" x14ac:dyDescent="0.25">
      <c r="A164" s="400" t="str">
        <f>IF('1042Bd Stammdaten Mitarb.'!A160="","",'1042Bd Stammdaten Mitarb.'!A160)</f>
        <v/>
      </c>
      <c r="B164" s="401" t="str">
        <f>IF('1042Bd Stammdaten Mitarb.'!B160="","",'1042Bd Stammdaten Mitarb.'!B160)</f>
        <v/>
      </c>
      <c r="C164" s="562" t="str">
        <f>IF('1042Bd Stammdaten Mitarb.'!C160="","",'1042Bd Stammdaten Mitarb.'!C160)</f>
        <v/>
      </c>
      <c r="D164" s="563"/>
      <c r="E164" s="480" t="str">
        <f>IF('1042Bd Stammdaten Mitarb.'!D160="","",'1042Bd Stammdaten Mitarb.'!D160)</f>
        <v/>
      </c>
      <c r="F164" s="212" t="str">
        <f>IF(A164="","",'1042Bd Stammdaten Mitarb.'!M160)</f>
        <v/>
      </c>
      <c r="G164" s="214"/>
      <c r="H164" s="170"/>
      <c r="I164" s="170"/>
      <c r="J164" s="87" t="str">
        <f t="shared" si="32"/>
        <v/>
      </c>
      <c r="K164" s="212" t="str">
        <f>IF(A164="","",'1042Bd Stammdaten Mitarb.'!M160)</f>
        <v/>
      </c>
      <c r="L164" s="213"/>
      <c r="M164" s="170"/>
      <c r="N164" s="170"/>
      <c r="O164" s="88" t="str">
        <f t="shared" si="33"/>
        <v/>
      </c>
      <c r="P164" s="258"/>
      <c r="Q164" s="259" t="str">
        <f>IF($C164="","",'1042Ed Abrechnung'!D164)</f>
        <v/>
      </c>
      <c r="R164" s="259" t="str">
        <f>IF(OR($C164="",'1042Bd Stammdaten Mitarb.'!M160=""),"",'1042Bd Stammdaten Mitarb.'!M160)</f>
        <v/>
      </c>
      <c r="S164" s="258" t="str">
        <f t="shared" si="34"/>
        <v/>
      </c>
      <c r="T164" s="258" t="str">
        <f t="shared" si="35"/>
        <v/>
      </c>
      <c r="U164" s="260">
        <f t="shared" si="36"/>
        <v>0</v>
      </c>
      <c r="V164" s="260">
        <f t="shared" si="37"/>
        <v>0</v>
      </c>
      <c r="W164" s="260">
        <f t="shared" si="38"/>
        <v>0</v>
      </c>
      <c r="X164" s="260">
        <f t="shared" si="39"/>
        <v>0</v>
      </c>
      <c r="Y164" s="260">
        <f t="shared" si="40"/>
        <v>0</v>
      </c>
      <c r="Z164" s="260">
        <f t="shared" si="41"/>
        <v>0</v>
      </c>
      <c r="AA164" s="243">
        <f t="shared" si="42"/>
        <v>0</v>
      </c>
    </row>
    <row r="165" spans="1:27" s="244" customFormat="1" ht="16.899999999999999" customHeight="1" x14ac:dyDescent="0.25">
      <c r="A165" s="400" t="str">
        <f>IF('1042Bd Stammdaten Mitarb.'!A161="","",'1042Bd Stammdaten Mitarb.'!A161)</f>
        <v/>
      </c>
      <c r="B165" s="401" t="str">
        <f>IF('1042Bd Stammdaten Mitarb.'!B161="","",'1042Bd Stammdaten Mitarb.'!B161)</f>
        <v/>
      </c>
      <c r="C165" s="562" t="str">
        <f>IF('1042Bd Stammdaten Mitarb.'!C161="","",'1042Bd Stammdaten Mitarb.'!C161)</f>
        <v/>
      </c>
      <c r="D165" s="563"/>
      <c r="E165" s="480" t="str">
        <f>IF('1042Bd Stammdaten Mitarb.'!D161="","",'1042Bd Stammdaten Mitarb.'!D161)</f>
        <v/>
      </c>
      <c r="F165" s="212" t="str">
        <f>IF(A165="","",'1042Bd Stammdaten Mitarb.'!M161)</f>
        <v/>
      </c>
      <c r="G165" s="214"/>
      <c r="H165" s="170"/>
      <c r="I165" s="170"/>
      <c r="J165" s="87" t="str">
        <f t="shared" si="32"/>
        <v/>
      </c>
      <c r="K165" s="212" t="str">
        <f>IF(A165="","",'1042Bd Stammdaten Mitarb.'!M161)</f>
        <v/>
      </c>
      <c r="L165" s="213"/>
      <c r="M165" s="170"/>
      <c r="N165" s="170"/>
      <c r="O165" s="88" t="str">
        <f t="shared" si="33"/>
        <v/>
      </c>
      <c r="P165" s="258"/>
      <c r="Q165" s="259" t="str">
        <f>IF($C165="","",'1042Ed Abrechnung'!D165)</f>
        <v/>
      </c>
      <c r="R165" s="259" t="str">
        <f>IF(OR($C165="",'1042Bd Stammdaten Mitarb.'!M161=""),"",'1042Bd Stammdaten Mitarb.'!M161)</f>
        <v/>
      </c>
      <c r="S165" s="258" t="str">
        <f t="shared" si="34"/>
        <v/>
      </c>
      <c r="T165" s="258" t="str">
        <f t="shared" si="35"/>
        <v/>
      </c>
      <c r="U165" s="260">
        <f t="shared" si="36"/>
        <v>0</v>
      </c>
      <c r="V165" s="260">
        <f t="shared" si="37"/>
        <v>0</v>
      </c>
      <c r="W165" s="260">
        <f t="shared" si="38"/>
        <v>0</v>
      </c>
      <c r="X165" s="260">
        <f t="shared" si="39"/>
        <v>0</v>
      </c>
      <c r="Y165" s="260">
        <f t="shared" si="40"/>
        <v>0</v>
      </c>
      <c r="Z165" s="260">
        <f t="shared" si="41"/>
        <v>0</v>
      </c>
      <c r="AA165" s="243">
        <f t="shared" si="42"/>
        <v>0</v>
      </c>
    </row>
    <row r="166" spans="1:27" s="244" customFormat="1" ht="16.899999999999999" customHeight="1" x14ac:dyDescent="0.25">
      <c r="A166" s="400" t="str">
        <f>IF('1042Bd Stammdaten Mitarb.'!A162="","",'1042Bd Stammdaten Mitarb.'!A162)</f>
        <v/>
      </c>
      <c r="B166" s="401" t="str">
        <f>IF('1042Bd Stammdaten Mitarb.'!B162="","",'1042Bd Stammdaten Mitarb.'!B162)</f>
        <v/>
      </c>
      <c r="C166" s="562" t="str">
        <f>IF('1042Bd Stammdaten Mitarb.'!C162="","",'1042Bd Stammdaten Mitarb.'!C162)</f>
        <v/>
      </c>
      <c r="D166" s="563"/>
      <c r="E166" s="480" t="str">
        <f>IF('1042Bd Stammdaten Mitarb.'!D162="","",'1042Bd Stammdaten Mitarb.'!D162)</f>
        <v/>
      </c>
      <c r="F166" s="212" t="str">
        <f>IF(A166="","",'1042Bd Stammdaten Mitarb.'!M162)</f>
        <v/>
      </c>
      <c r="G166" s="214"/>
      <c r="H166" s="170"/>
      <c r="I166" s="170"/>
      <c r="J166" s="87" t="str">
        <f t="shared" si="32"/>
        <v/>
      </c>
      <c r="K166" s="212" t="str">
        <f>IF(A166="","",'1042Bd Stammdaten Mitarb.'!M162)</f>
        <v/>
      </c>
      <c r="L166" s="213"/>
      <c r="M166" s="170"/>
      <c r="N166" s="170"/>
      <c r="O166" s="88" t="str">
        <f t="shared" si="33"/>
        <v/>
      </c>
      <c r="P166" s="258"/>
      <c r="Q166" s="259" t="str">
        <f>IF($C166="","",'1042Ed Abrechnung'!D166)</f>
        <v/>
      </c>
      <c r="R166" s="259" t="str">
        <f>IF(OR($C166="",'1042Bd Stammdaten Mitarb.'!M162=""),"",'1042Bd Stammdaten Mitarb.'!M162)</f>
        <v/>
      </c>
      <c r="S166" s="258" t="str">
        <f t="shared" si="34"/>
        <v/>
      </c>
      <c r="T166" s="258" t="str">
        <f t="shared" si="35"/>
        <v/>
      </c>
      <c r="U166" s="260">
        <f t="shared" si="36"/>
        <v>0</v>
      </c>
      <c r="V166" s="260">
        <f t="shared" si="37"/>
        <v>0</v>
      </c>
      <c r="W166" s="260">
        <f t="shared" si="38"/>
        <v>0</v>
      </c>
      <c r="X166" s="260">
        <f t="shared" si="39"/>
        <v>0</v>
      </c>
      <c r="Y166" s="260">
        <f t="shared" si="40"/>
        <v>0</v>
      </c>
      <c r="Z166" s="260">
        <f t="shared" si="41"/>
        <v>0</v>
      </c>
      <c r="AA166" s="243">
        <f t="shared" si="42"/>
        <v>0</v>
      </c>
    </row>
    <row r="167" spans="1:27" s="244" customFormat="1" ht="16.899999999999999" customHeight="1" x14ac:dyDescent="0.25">
      <c r="A167" s="400" t="str">
        <f>IF('1042Bd Stammdaten Mitarb.'!A163="","",'1042Bd Stammdaten Mitarb.'!A163)</f>
        <v/>
      </c>
      <c r="B167" s="401" t="str">
        <f>IF('1042Bd Stammdaten Mitarb.'!B163="","",'1042Bd Stammdaten Mitarb.'!B163)</f>
        <v/>
      </c>
      <c r="C167" s="562" t="str">
        <f>IF('1042Bd Stammdaten Mitarb.'!C163="","",'1042Bd Stammdaten Mitarb.'!C163)</f>
        <v/>
      </c>
      <c r="D167" s="563"/>
      <c r="E167" s="480" t="str">
        <f>IF('1042Bd Stammdaten Mitarb.'!D163="","",'1042Bd Stammdaten Mitarb.'!D163)</f>
        <v/>
      </c>
      <c r="F167" s="212" t="str">
        <f>IF(A167="","",'1042Bd Stammdaten Mitarb.'!M163)</f>
        <v/>
      </c>
      <c r="G167" s="214"/>
      <c r="H167" s="170"/>
      <c r="I167" s="170"/>
      <c r="J167" s="87" t="str">
        <f t="shared" si="32"/>
        <v/>
      </c>
      <c r="K167" s="212" t="str">
        <f>IF(A167="","",'1042Bd Stammdaten Mitarb.'!M163)</f>
        <v/>
      </c>
      <c r="L167" s="213"/>
      <c r="M167" s="170"/>
      <c r="N167" s="170"/>
      <c r="O167" s="88" t="str">
        <f t="shared" si="33"/>
        <v/>
      </c>
      <c r="P167" s="258"/>
      <c r="Q167" s="259" t="str">
        <f>IF($C167="","",'1042Ed Abrechnung'!D167)</f>
        <v/>
      </c>
      <c r="R167" s="259" t="str">
        <f>IF(OR($C167="",'1042Bd Stammdaten Mitarb.'!M163=""),"",'1042Bd Stammdaten Mitarb.'!M163)</f>
        <v/>
      </c>
      <c r="S167" s="258" t="str">
        <f t="shared" si="34"/>
        <v/>
      </c>
      <c r="T167" s="258" t="str">
        <f t="shared" si="35"/>
        <v/>
      </c>
      <c r="U167" s="260">
        <f t="shared" si="36"/>
        <v>0</v>
      </c>
      <c r="V167" s="260">
        <f t="shared" si="37"/>
        <v>0</v>
      </c>
      <c r="W167" s="260">
        <f t="shared" si="38"/>
        <v>0</v>
      </c>
      <c r="X167" s="260">
        <f t="shared" si="39"/>
        <v>0</v>
      </c>
      <c r="Y167" s="260">
        <f t="shared" si="40"/>
        <v>0</v>
      </c>
      <c r="Z167" s="260">
        <f t="shared" si="41"/>
        <v>0</v>
      </c>
      <c r="AA167" s="243">
        <f t="shared" si="42"/>
        <v>0</v>
      </c>
    </row>
    <row r="168" spans="1:27" s="244" customFormat="1" ht="16.899999999999999" customHeight="1" x14ac:dyDescent="0.25">
      <c r="A168" s="400" t="str">
        <f>IF('1042Bd Stammdaten Mitarb.'!A164="","",'1042Bd Stammdaten Mitarb.'!A164)</f>
        <v/>
      </c>
      <c r="B168" s="401" t="str">
        <f>IF('1042Bd Stammdaten Mitarb.'!B164="","",'1042Bd Stammdaten Mitarb.'!B164)</f>
        <v/>
      </c>
      <c r="C168" s="562" t="str">
        <f>IF('1042Bd Stammdaten Mitarb.'!C164="","",'1042Bd Stammdaten Mitarb.'!C164)</f>
        <v/>
      </c>
      <c r="D168" s="563"/>
      <c r="E168" s="480" t="str">
        <f>IF('1042Bd Stammdaten Mitarb.'!D164="","",'1042Bd Stammdaten Mitarb.'!D164)</f>
        <v/>
      </c>
      <c r="F168" s="212" t="str">
        <f>IF(A168="","",'1042Bd Stammdaten Mitarb.'!M164)</f>
        <v/>
      </c>
      <c r="G168" s="214"/>
      <c r="H168" s="170"/>
      <c r="I168" s="170"/>
      <c r="J168" s="87" t="str">
        <f t="shared" si="32"/>
        <v/>
      </c>
      <c r="K168" s="212" t="str">
        <f>IF(A168="","",'1042Bd Stammdaten Mitarb.'!M164)</f>
        <v/>
      </c>
      <c r="L168" s="213"/>
      <c r="M168" s="170"/>
      <c r="N168" s="170"/>
      <c r="O168" s="88" t="str">
        <f t="shared" si="33"/>
        <v/>
      </c>
      <c r="P168" s="258"/>
      <c r="Q168" s="259" t="str">
        <f>IF($C168="","",'1042Ed Abrechnung'!D168)</f>
        <v/>
      </c>
      <c r="R168" s="259" t="str">
        <f>IF(OR($C168="",'1042Bd Stammdaten Mitarb.'!M164=""),"",'1042Bd Stammdaten Mitarb.'!M164)</f>
        <v/>
      </c>
      <c r="S168" s="258" t="str">
        <f t="shared" si="34"/>
        <v/>
      </c>
      <c r="T168" s="258" t="str">
        <f t="shared" si="35"/>
        <v/>
      </c>
      <c r="U168" s="260">
        <f t="shared" si="36"/>
        <v>0</v>
      </c>
      <c r="V168" s="260">
        <f t="shared" si="37"/>
        <v>0</v>
      </c>
      <c r="W168" s="260">
        <f t="shared" si="38"/>
        <v>0</v>
      </c>
      <c r="X168" s="260">
        <f t="shared" si="39"/>
        <v>0</v>
      </c>
      <c r="Y168" s="260">
        <f t="shared" si="40"/>
        <v>0</v>
      </c>
      <c r="Z168" s="260">
        <f t="shared" si="41"/>
        <v>0</v>
      </c>
      <c r="AA168" s="243">
        <f t="shared" si="42"/>
        <v>0</v>
      </c>
    </row>
    <row r="169" spans="1:27" s="244" customFormat="1" ht="16.899999999999999" customHeight="1" x14ac:dyDescent="0.25">
      <c r="A169" s="400" t="str">
        <f>IF('1042Bd Stammdaten Mitarb.'!A165="","",'1042Bd Stammdaten Mitarb.'!A165)</f>
        <v/>
      </c>
      <c r="B169" s="401" t="str">
        <f>IF('1042Bd Stammdaten Mitarb.'!B165="","",'1042Bd Stammdaten Mitarb.'!B165)</f>
        <v/>
      </c>
      <c r="C169" s="562" t="str">
        <f>IF('1042Bd Stammdaten Mitarb.'!C165="","",'1042Bd Stammdaten Mitarb.'!C165)</f>
        <v/>
      </c>
      <c r="D169" s="563"/>
      <c r="E169" s="480" t="str">
        <f>IF('1042Bd Stammdaten Mitarb.'!D165="","",'1042Bd Stammdaten Mitarb.'!D165)</f>
        <v/>
      </c>
      <c r="F169" s="212" t="str">
        <f>IF(A169="","",'1042Bd Stammdaten Mitarb.'!M165)</f>
        <v/>
      </c>
      <c r="G169" s="214"/>
      <c r="H169" s="170"/>
      <c r="I169" s="170"/>
      <c r="J169" s="87" t="str">
        <f t="shared" si="32"/>
        <v/>
      </c>
      <c r="K169" s="212" t="str">
        <f>IF(A169="","",'1042Bd Stammdaten Mitarb.'!M165)</f>
        <v/>
      </c>
      <c r="L169" s="213"/>
      <c r="M169" s="170"/>
      <c r="N169" s="170"/>
      <c r="O169" s="88" t="str">
        <f t="shared" si="33"/>
        <v/>
      </c>
      <c r="P169" s="258"/>
      <c r="Q169" s="259" t="str">
        <f>IF($C169="","",'1042Ed Abrechnung'!D169)</f>
        <v/>
      </c>
      <c r="R169" s="259" t="str">
        <f>IF(OR($C169="",'1042Bd Stammdaten Mitarb.'!M165=""),"",'1042Bd Stammdaten Mitarb.'!M165)</f>
        <v/>
      </c>
      <c r="S169" s="258" t="str">
        <f t="shared" si="34"/>
        <v/>
      </c>
      <c r="T169" s="258" t="str">
        <f t="shared" si="35"/>
        <v/>
      </c>
      <c r="U169" s="260">
        <f t="shared" si="36"/>
        <v>0</v>
      </c>
      <c r="V169" s="260">
        <f t="shared" si="37"/>
        <v>0</v>
      </c>
      <c r="W169" s="260">
        <f t="shared" si="38"/>
        <v>0</v>
      </c>
      <c r="X169" s="260">
        <f t="shared" si="39"/>
        <v>0</v>
      </c>
      <c r="Y169" s="260">
        <f t="shared" si="40"/>
        <v>0</v>
      </c>
      <c r="Z169" s="260">
        <f t="shared" si="41"/>
        <v>0</v>
      </c>
      <c r="AA169" s="243">
        <f t="shared" si="42"/>
        <v>0</v>
      </c>
    </row>
    <row r="170" spans="1:27" s="244" customFormat="1" ht="16.899999999999999" customHeight="1" x14ac:dyDescent="0.25">
      <c r="A170" s="400" t="str">
        <f>IF('1042Bd Stammdaten Mitarb.'!A166="","",'1042Bd Stammdaten Mitarb.'!A166)</f>
        <v/>
      </c>
      <c r="B170" s="401" t="str">
        <f>IF('1042Bd Stammdaten Mitarb.'!B166="","",'1042Bd Stammdaten Mitarb.'!B166)</f>
        <v/>
      </c>
      <c r="C170" s="562" t="str">
        <f>IF('1042Bd Stammdaten Mitarb.'!C166="","",'1042Bd Stammdaten Mitarb.'!C166)</f>
        <v/>
      </c>
      <c r="D170" s="563"/>
      <c r="E170" s="480" t="str">
        <f>IF('1042Bd Stammdaten Mitarb.'!D166="","",'1042Bd Stammdaten Mitarb.'!D166)</f>
        <v/>
      </c>
      <c r="F170" s="212" t="str">
        <f>IF(A170="","",'1042Bd Stammdaten Mitarb.'!M166)</f>
        <v/>
      </c>
      <c r="G170" s="214"/>
      <c r="H170" s="170"/>
      <c r="I170" s="170"/>
      <c r="J170" s="87" t="str">
        <f t="shared" si="32"/>
        <v/>
      </c>
      <c r="K170" s="212" t="str">
        <f>IF(A170="","",'1042Bd Stammdaten Mitarb.'!M166)</f>
        <v/>
      </c>
      <c r="L170" s="213"/>
      <c r="M170" s="170"/>
      <c r="N170" s="170"/>
      <c r="O170" s="88" t="str">
        <f t="shared" si="33"/>
        <v/>
      </c>
      <c r="P170" s="258"/>
      <c r="Q170" s="259" t="str">
        <f>IF($C170="","",'1042Ed Abrechnung'!D170)</f>
        <v/>
      </c>
      <c r="R170" s="259" t="str">
        <f>IF(OR($C170="",'1042Bd Stammdaten Mitarb.'!M166=""),"",'1042Bd Stammdaten Mitarb.'!M166)</f>
        <v/>
      </c>
      <c r="S170" s="258" t="str">
        <f t="shared" si="34"/>
        <v/>
      </c>
      <c r="T170" s="258" t="str">
        <f t="shared" si="35"/>
        <v/>
      </c>
      <c r="U170" s="260">
        <f t="shared" si="36"/>
        <v>0</v>
      </c>
      <c r="V170" s="260">
        <f t="shared" si="37"/>
        <v>0</v>
      </c>
      <c r="W170" s="260">
        <f t="shared" si="38"/>
        <v>0</v>
      </c>
      <c r="X170" s="260">
        <f t="shared" si="39"/>
        <v>0</v>
      </c>
      <c r="Y170" s="260">
        <f t="shared" si="40"/>
        <v>0</v>
      </c>
      <c r="Z170" s="260">
        <f t="shared" si="41"/>
        <v>0</v>
      </c>
      <c r="AA170" s="243">
        <f t="shared" si="42"/>
        <v>0</v>
      </c>
    </row>
    <row r="171" spans="1:27" s="244" customFormat="1" ht="16.899999999999999" customHeight="1" x14ac:dyDescent="0.25">
      <c r="A171" s="400" t="str">
        <f>IF('1042Bd Stammdaten Mitarb.'!A167="","",'1042Bd Stammdaten Mitarb.'!A167)</f>
        <v/>
      </c>
      <c r="B171" s="401" t="str">
        <f>IF('1042Bd Stammdaten Mitarb.'!B167="","",'1042Bd Stammdaten Mitarb.'!B167)</f>
        <v/>
      </c>
      <c r="C171" s="562" t="str">
        <f>IF('1042Bd Stammdaten Mitarb.'!C167="","",'1042Bd Stammdaten Mitarb.'!C167)</f>
        <v/>
      </c>
      <c r="D171" s="563"/>
      <c r="E171" s="480" t="str">
        <f>IF('1042Bd Stammdaten Mitarb.'!D167="","",'1042Bd Stammdaten Mitarb.'!D167)</f>
        <v/>
      </c>
      <c r="F171" s="212" t="str">
        <f>IF(A171="","",'1042Bd Stammdaten Mitarb.'!M167)</f>
        <v/>
      </c>
      <c r="G171" s="214"/>
      <c r="H171" s="170"/>
      <c r="I171" s="170"/>
      <c r="J171" s="87" t="str">
        <f t="shared" si="32"/>
        <v/>
      </c>
      <c r="K171" s="212" t="str">
        <f>IF(A171="","",'1042Bd Stammdaten Mitarb.'!M167)</f>
        <v/>
      </c>
      <c r="L171" s="213"/>
      <c r="M171" s="170"/>
      <c r="N171" s="170"/>
      <c r="O171" s="88" t="str">
        <f t="shared" si="33"/>
        <v/>
      </c>
      <c r="P171" s="258"/>
      <c r="Q171" s="259" t="str">
        <f>IF($C171="","",'1042Ed Abrechnung'!D171)</f>
        <v/>
      </c>
      <c r="R171" s="259" t="str">
        <f>IF(OR($C171="",'1042Bd Stammdaten Mitarb.'!M167=""),"",'1042Bd Stammdaten Mitarb.'!M167)</f>
        <v/>
      </c>
      <c r="S171" s="258" t="str">
        <f t="shared" si="34"/>
        <v/>
      </c>
      <c r="T171" s="258" t="str">
        <f t="shared" si="35"/>
        <v/>
      </c>
      <c r="U171" s="260">
        <f t="shared" si="36"/>
        <v>0</v>
      </c>
      <c r="V171" s="260">
        <f t="shared" si="37"/>
        <v>0</v>
      </c>
      <c r="W171" s="260">
        <f t="shared" si="38"/>
        <v>0</v>
      </c>
      <c r="X171" s="260">
        <f t="shared" si="39"/>
        <v>0</v>
      </c>
      <c r="Y171" s="260">
        <f t="shared" si="40"/>
        <v>0</v>
      </c>
      <c r="Z171" s="260">
        <f t="shared" si="41"/>
        <v>0</v>
      </c>
      <c r="AA171" s="243">
        <f t="shared" si="42"/>
        <v>0</v>
      </c>
    </row>
    <row r="172" spans="1:27" s="244" customFormat="1" ht="16.899999999999999" customHeight="1" x14ac:dyDescent="0.25">
      <c r="A172" s="400" t="str">
        <f>IF('1042Bd Stammdaten Mitarb.'!A168="","",'1042Bd Stammdaten Mitarb.'!A168)</f>
        <v/>
      </c>
      <c r="B172" s="401" t="str">
        <f>IF('1042Bd Stammdaten Mitarb.'!B168="","",'1042Bd Stammdaten Mitarb.'!B168)</f>
        <v/>
      </c>
      <c r="C172" s="562" t="str">
        <f>IF('1042Bd Stammdaten Mitarb.'!C168="","",'1042Bd Stammdaten Mitarb.'!C168)</f>
        <v/>
      </c>
      <c r="D172" s="563"/>
      <c r="E172" s="480" t="str">
        <f>IF('1042Bd Stammdaten Mitarb.'!D168="","",'1042Bd Stammdaten Mitarb.'!D168)</f>
        <v/>
      </c>
      <c r="F172" s="212" t="str">
        <f>IF(A172="","",'1042Bd Stammdaten Mitarb.'!M168)</f>
        <v/>
      </c>
      <c r="G172" s="214"/>
      <c r="H172" s="170"/>
      <c r="I172" s="170"/>
      <c r="J172" s="87" t="str">
        <f t="shared" si="32"/>
        <v/>
      </c>
      <c r="K172" s="212" t="str">
        <f>IF(A172="","",'1042Bd Stammdaten Mitarb.'!M168)</f>
        <v/>
      </c>
      <c r="L172" s="213"/>
      <c r="M172" s="170"/>
      <c r="N172" s="170"/>
      <c r="O172" s="88" t="str">
        <f t="shared" si="33"/>
        <v/>
      </c>
      <c r="P172" s="258"/>
      <c r="Q172" s="259" t="str">
        <f>IF($C172="","",'1042Ed Abrechnung'!D172)</f>
        <v/>
      </c>
      <c r="R172" s="259" t="str">
        <f>IF(OR($C172="",'1042Bd Stammdaten Mitarb.'!M168=""),"",'1042Bd Stammdaten Mitarb.'!M168)</f>
        <v/>
      </c>
      <c r="S172" s="258" t="str">
        <f t="shared" si="34"/>
        <v/>
      </c>
      <c r="T172" s="258" t="str">
        <f t="shared" si="35"/>
        <v/>
      </c>
      <c r="U172" s="260">
        <f t="shared" si="36"/>
        <v>0</v>
      </c>
      <c r="V172" s="260">
        <f t="shared" si="37"/>
        <v>0</v>
      </c>
      <c r="W172" s="260">
        <f t="shared" si="38"/>
        <v>0</v>
      </c>
      <c r="X172" s="260">
        <f t="shared" si="39"/>
        <v>0</v>
      </c>
      <c r="Y172" s="260">
        <f t="shared" si="40"/>
        <v>0</v>
      </c>
      <c r="Z172" s="260">
        <f t="shared" si="41"/>
        <v>0</v>
      </c>
      <c r="AA172" s="243">
        <f t="shared" si="42"/>
        <v>0</v>
      </c>
    </row>
    <row r="173" spans="1:27" s="244" customFormat="1" ht="16.899999999999999" customHeight="1" x14ac:dyDescent="0.25">
      <c r="A173" s="400" t="str">
        <f>IF('1042Bd Stammdaten Mitarb.'!A169="","",'1042Bd Stammdaten Mitarb.'!A169)</f>
        <v/>
      </c>
      <c r="B173" s="401" t="str">
        <f>IF('1042Bd Stammdaten Mitarb.'!B169="","",'1042Bd Stammdaten Mitarb.'!B169)</f>
        <v/>
      </c>
      <c r="C173" s="562" t="str">
        <f>IF('1042Bd Stammdaten Mitarb.'!C169="","",'1042Bd Stammdaten Mitarb.'!C169)</f>
        <v/>
      </c>
      <c r="D173" s="563"/>
      <c r="E173" s="480" t="str">
        <f>IF('1042Bd Stammdaten Mitarb.'!D169="","",'1042Bd Stammdaten Mitarb.'!D169)</f>
        <v/>
      </c>
      <c r="F173" s="212" t="str">
        <f>IF(A173="","",'1042Bd Stammdaten Mitarb.'!M169)</f>
        <v/>
      </c>
      <c r="G173" s="214"/>
      <c r="H173" s="170"/>
      <c r="I173" s="170"/>
      <c r="J173" s="87" t="str">
        <f t="shared" si="32"/>
        <v/>
      </c>
      <c r="K173" s="212" t="str">
        <f>IF(A173="","",'1042Bd Stammdaten Mitarb.'!M169)</f>
        <v/>
      </c>
      <c r="L173" s="213"/>
      <c r="M173" s="170"/>
      <c r="N173" s="170"/>
      <c r="O173" s="88" t="str">
        <f t="shared" si="33"/>
        <v/>
      </c>
      <c r="P173" s="258"/>
      <c r="Q173" s="259" t="str">
        <f>IF($C173="","",'1042Ed Abrechnung'!D173)</f>
        <v/>
      </c>
      <c r="R173" s="259" t="str">
        <f>IF(OR($C173="",'1042Bd Stammdaten Mitarb.'!M169=""),"",'1042Bd Stammdaten Mitarb.'!M169)</f>
        <v/>
      </c>
      <c r="S173" s="258" t="str">
        <f t="shared" si="34"/>
        <v/>
      </c>
      <c r="T173" s="258" t="str">
        <f t="shared" si="35"/>
        <v/>
      </c>
      <c r="U173" s="260">
        <f t="shared" si="36"/>
        <v>0</v>
      </c>
      <c r="V173" s="260">
        <f t="shared" si="37"/>
        <v>0</v>
      </c>
      <c r="W173" s="260">
        <f t="shared" si="38"/>
        <v>0</v>
      </c>
      <c r="X173" s="260">
        <f t="shared" si="39"/>
        <v>0</v>
      </c>
      <c r="Y173" s="260">
        <f t="shared" si="40"/>
        <v>0</v>
      </c>
      <c r="Z173" s="260">
        <f t="shared" si="41"/>
        <v>0</v>
      </c>
      <c r="AA173" s="243">
        <f t="shared" si="42"/>
        <v>0</v>
      </c>
    </row>
    <row r="174" spans="1:27" s="244" customFormat="1" ht="16.899999999999999" customHeight="1" x14ac:dyDescent="0.25">
      <c r="A174" s="400" t="str">
        <f>IF('1042Bd Stammdaten Mitarb.'!A170="","",'1042Bd Stammdaten Mitarb.'!A170)</f>
        <v/>
      </c>
      <c r="B174" s="401" t="str">
        <f>IF('1042Bd Stammdaten Mitarb.'!B170="","",'1042Bd Stammdaten Mitarb.'!B170)</f>
        <v/>
      </c>
      <c r="C174" s="562" t="str">
        <f>IF('1042Bd Stammdaten Mitarb.'!C170="","",'1042Bd Stammdaten Mitarb.'!C170)</f>
        <v/>
      </c>
      <c r="D174" s="563"/>
      <c r="E174" s="480" t="str">
        <f>IF('1042Bd Stammdaten Mitarb.'!D170="","",'1042Bd Stammdaten Mitarb.'!D170)</f>
        <v/>
      </c>
      <c r="F174" s="212" t="str">
        <f>IF(A174="","",'1042Bd Stammdaten Mitarb.'!M170)</f>
        <v/>
      </c>
      <c r="G174" s="214"/>
      <c r="H174" s="170"/>
      <c r="I174" s="170"/>
      <c r="J174" s="87" t="str">
        <f t="shared" si="32"/>
        <v/>
      </c>
      <c r="K174" s="212" t="str">
        <f>IF(A174="","",'1042Bd Stammdaten Mitarb.'!M170)</f>
        <v/>
      </c>
      <c r="L174" s="213"/>
      <c r="M174" s="170"/>
      <c r="N174" s="170"/>
      <c r="O174" s="88" t="str">
        <f t="shared" si="33"/>
        <v/>
      </c>
      <c r="P174" s="258"/>
      <c r="Q174" s="259" t="str">
        <f>IF($C174="","",'1042Ed Abrechnung'!D174)</f>
        <v/>
      </c>
      <c r="R174" s="259" t="str">
        <f>IF(OR($C174="",'1042Bd Stammdaten Mitarb.'!M170=""),"",'1042Bd Stammdaten Mitarb.'!M170)</f>
        <v/>
      </c>
      <c r="S174" s="258" t="str">
        <f t="shared" si="34"/>
        <v/>
      </c>
      <c r="T174" s="258" t="str">
        <f t="shared" si="35"/>
        <v/>
      </c>
      <c r="U174" s="260">
        <f t="shared" si="36"/>
        <v>0</v>
      </c>
      <c r="V174" s="260">
        <f t="shared" si="37"/>
        <v>0</v>
      </c>
      <c r="W174" s="260">
        <f t="shared" si="38"/>
        <v>0</v>
      </c>
      <c r="X174" s="260">
        <f t="shared" si="39"/>
        <v>0</v>
      </c>
      <c r="Y174" s="260">
        <f t="shared" si="40"/>
        <v>0</v>
      </c>
      <c r="Z174" s="260">
        <f t="shared" si="41"/>
        <v>0</v>
      </c>
      <c r="AA174" s="243">
        <f t="shared" si="42"/>
        <v>0</v>
      </c>
    </row>
    <row r="175" spans="1:27" s="244" customFormat="1" ht="16.899999999999999" customHeight="1" x14ac:dyDescent="0.25">
      <c r="A175" s="400" t="str">
        <f>IF('1042Bd Stammdaten Mitarb.'!A171="","",'1042Bd Stammdaten Mitarb.'!A171)</f>
        <v/>
      </c>
      <c r="B175" s="401" t="str">
        <f>IF('1042Bd Stammdaten Mitarb.'!B171="","",'1042Bd Stammdaten Mitarb.'!B171)</f>
        <v/>
      </c>
      <c r="C175" s="562" t="str">
        <f>IF('1042Bd Stammdaten Mitarb.'!C171="","",'1042Bd Stammdaten Mitarb.'!C171)</f>
        <v/>
      </c>
      <c r="D175" s="563"/>
      <c r="E175" s="480" t="str">
        <f>IF('1042Bd Stammdaten Mitarb.'!D171="","",'1042Bd Stammdaten Mitarb.'!D171)</f>
        <v/>
      </c>
      <c r="F175" s="212" t="str">
        <f>IF(A175="","",'1042Bd Stammdaten Mitarb.'!M171)</f>
        <v/>
      </c>
      <c r="G175" s="214"/>
      <c r="H175" s="170"/>
      <c r="I175" s="170"/>
      <c r="J175" s="87" t="str">
        <f t="shared" si="32"/>
        <v/>
      </c>
      <c r="K175" s="212" t="str">
        <f>IF(A175="","",'1042Bd Stammdaten Mitarb.'!M171)</f>
        <v/>
      </c>
      <c r="L175" s="213"/>
      <c r="M175" s="170"/>
      <c r="N175" s="170"/>
      <c r="O175" s="88" t="str">
        <f t="shared" si="33"/>
        <v/>
      </c>
      <c r="P175" s="258"/>
      <c r="Q175" s="259" t="str">
        <f>IF($C175="","",'1042Ed Abrechnung'!D175)</f>
        <v/>
      </c>
      <c r="R175" s="259" t="str">
        <f>IF(OR($C175="",'1042Bd Stammdaten Mitarb.'!M171=""),"",'1042Bd Stammdaten Mitarb.'!M171)</f>
        <v/>
      </c>
      <c r="S175" s="258" t="str">
        <f t="shared" si="34"/>
        <v/>
      </c>
      <c r="T175" s="258" t="str">
        <f t="shared" si="35"/>
        <v/>
      </c>
      <c r="U175" s="260">
        <f t="shared" si="36"/>
        <v>0</v>
      </c>
      <c r="V175" s="260">
        <f t="shared" si="37"/>
        <v>0</v>
      </c>
      <c r="W175" s="260">
        <f t="shared" si="38"/>
        <v>0</v>
      </c>
      <c r="X175" s="260">
        <f t="shared" si="39"/>
        <v>0</v>
      </c>
      <c r="Y175" s="260">
        <f t="shared" si="40"/>
        <v>0</v>
      </c>
      <c r="Z175" s="260">
        <f t="shared" si="41"/>
        <v>0</v>
      </c>
      <c r="AA175" s="243">
        <f t="shared" si="42"/>
        <v>0</v>
      </c>
    </row>
    <row r="176" spans="1:27" s="244" customFormat="1" ht="16.899999999999999" customHeight="1" x14ac:dyDescent="0.25">
      <c r="A176" s="400" t="str">
        <f>IF('1042Bd Stammdaten Mitarb.'!A172="","",'1042Bd Stammdaten Mitarb.'!A172)</f>
        <v/>
      </c>
      <c r="B176" s="401" t="str">
        <f>IF('1042Bd Stammdaten Mitarb.'!B172="","",'1042Bd Stammdaten Mitarb.'!B172)</f>
        <v/>
      </c>
      <c r="C176" s="562" t="str">
        <f>IF('1042Bd Stammdaten Mitarb.'!C172="","",'1042Bd Stammdaten Mitarb.'!C172)</f>
        <v/>
      </c>
      <c r="D176" s="563"/>
      <c r="E176" s="480" t="str">
        <f>IF('1042Bd Stammdaten Mitarb.'!D172="","",'1042Bd Stammdaten Mitarb.'!D172)</f>
        <v/>
      </c>
      <c r="F176" s="212" t="str">
        <f>IF(A176="","",'1042Bd Stammdaten Mitarb.'!M172)</f>
        <v/>
      </c>
      <c r="G176" s="214"/>
      <c r="H176" s="170"/>
      <c r="I176" s="170"/>
      <c r="J176" s="87" t="str">
        <f t="shared" si="32"/>
        <v/>
      </c>
      <c r="K176" s="212" t="str">
        <f>IF(A176="","",'1042Bd Stammdaten Mitarb.'!M172)</f>
        <v/>
      </c>
      <c r="L176" s="213"/>
      <c r="M176" s="170"/>
      <c r="N176" s="170"/>
      <c r="O176" s="88" t="str">
        <f t="shared" si="33"/>
        <v/>
      </c>
      <c r="P176" s="258"/>
      <c r="Q176" s="259" t="str">
        <f>IF($C176="","",'1042Ed Abrechnung'!D176)</f>
        <v/>
      </c>
      <c r="R176" s="259" t="str">
        <f>IF(OR($C176="",'1042Bd Stammdaten Mitarb.'!M172=""),"",'1042Bd Stammdaten Mitarb.'!M172)</f>
        <v/>
      </c>
      <c r="S176" s="258" t="str">
        <f t="shared" si="34"/>
        <v/>
      </c>
      <c r="T176" s="258" t="str">
        <f t="shared" si="35"/>
        <v/>
      </c>
      <c r="U176" s="260">
        <f t="shared" si="36"/>
        <v>0</v>
      </c>
      <c r="V176" s="260">
        <f t="shared" si="37"/>
        <v>0</v>
      </c>
      <c r="W176" s="260">
        <f t="shared" si="38"/>
        <v>0</v>
      </c>
      <c r="X176" s="260">
        <f t="shared" si="39"/>
        <v>0</v>
      </c>
      <c r="Y176" s="260">
        <f t="shared" si="40"/>
        <v>0</v>
      </c>
      <c r="Z176" s="260">
        <f t="shared" si="41"/>
        <v>0</v>
      </c>
      <c r="AA176" s="243">
        <f t="shared" si="42"/>
        <v>0</v>
      </c>
    </row>
    <row r="177" spans="1:27" s="244" customFormat="1" ht="16.899999999999999" customHeight="1" x14ac:dyDescent="0.25">
      <c r="A177" s="400" t="str">
        <f>IF('1042Bd Stammdaten Mitarb.'!A173="","",'1042Bd Stammdaten Mitarb.'!A173)</f>
        <v/>
      </c>
      <c r="B177" s="401" t="str">
        <f>IF('1042Bd Stammdaten Mitarb.'!B173="","",'1042Bd Stammdaten Mitarb.'!B173)</f>
        <v/>
      </c>
      <c r="C177" s="562" t="str">
        <f>IF('1042Bd Stammdaten Mitarb.'!C173="","",'1042Bd Stammdaten Mitarb.'!C173)</f>
        <v/>
      </c>
      <c r="D177" s="563"/>
      <c r="E177" s="480" t="str">
        <f>IF('1042Bd Stammdaten Mitarb.'!D173="","",'1042Bd Stammdaten Mitarb.'!D173)</f>
        <v/>
      </c>
      <c r="F177" s="212" t="str">
        <f>IF(A177="","",'1042Bd Stammdaten Mitarb.'!M173)</f>
        <v/>
      </c>
      <c r="G177" s="214"/>
      <c r="H177" s="170"/>
      <c r="I177" s="170"/>
      <c r="J177" s="87" t="str">
        <f t="shared" si="32"/>
        <v/>
      </c>
      <c r="K177" s="212" t="str">
        <f>IF(A177="","",'1042Bd Stammdaten Mitarb.'!M173)</f>
        <v/>
      </c>
      <c r="L177" s="213"/>
      <c r="M177" s="170"/>
      <c r="N177" s="170"/>
      <c r="O177" s="88" t="str">
        <f t="shared" si="33"/>
        <v/>
      </c>
      <c r="P177" s="258"/>
      <c r="Q177" s="259" t="str">
        <f>IF($C177="","",'1042Ed Abrechnung'!D177)</f>
        <v/>
      </c>
      <c r="R177" s="259" t="str">
        <f>IF(OR($C177="",'1042Bd Stammdaten Mitarb.'!M173=""),"",'1042Bd Stammdaten Mitarb.'!M173)</f>
        <v/>
      </c>
      <c r="S177" s="258" t="str">
        <f t="shared" si="34"/>
        <v/>
      </c>
      <c r="T177" s="258" t="str">
        <f t="shared" si="35"/>
        <v/>
      </c>
      <c r="U177" s="260">
        <f t="shared" si="36"/>
        <v>0</v>
      </c>
      <c r="V177" s="260">
        <f t="shared" si="37"/>
        <v>0</v>
      </c>
      <c r="W177" s="260">
        <f t="shared" si="38"/>
        <v>0</v>
      </c>
      <c r="X177" s="260">
        <f t="shared" si="39"/>
        <v>0</v>
      </c>
      <c r="Y177" s="260">
        <f t="shared" si="40"/>
        <v>0</v>
      </c>
      <c r="Z177" s="260">
        <f t="shared" si="41"/>
        <v>0</v>
      </c>
      <c r="AA177" s="243">
        <f t="shared" si="42"/>
        <v>0</v>
      </c>
    </row>
    <row r="178" spans="1:27" s="244" customFormat="1" ht="16.899999999999999" customHeight="1" x14ac:dyDescent="0.25">
      <c r="A178" s="400" t="str">
        <f>IF('1042Bd Stammdaten Mitarb.'!A174="","",'1042Bd Stammdaten Mitarb.'!A174)</f>
        <v/>
      </c>
      <c r="B178" s="401" t="str">
        <f>IF('1042Bd Stammdaten Mitarb.'!B174="","",'1042Bd Stammdaten Mitarb.'!B174)</f>
        <v/>
      </c>
      <c r="C178" s="562" t="str">
        <f>IF('1042Bd Stammdaten Mitarb.'!C174="","",'1042Bd Stammdaten Mitarb.'!C174)</f>
        <v/>
      </c>
      <c r="D178" s="563"/>
      <c r="E178" s="480" t="str">
        <f>IF('1042Bd Stammdaten Mitarb.'!D174="","",'1042Bd Stammdaten Mitarb.'!D174)</f>
        <v/>
      </c>
      <c r="F178" s="212" t="str">
        <f>IF(A178="","",'1042Bd Stammdaten Mitarb.'!M174)</f>
        <v/>
      </c>
      <c r="G178" s="214"/>
      <c r="H178" s="170"/>
      <c r="I178" s="170"/>
      <c r="J178" s="87" t="str">
        <f t="shared" si="32"/>
        <v/>
      </c>
      <c r="K178" s="212" t="str">
        <f>IF(A178="","",'1042Bd Stammdaten Mitarb.'!M174)</f>
        <v/>
      </c>
      <c r="L178" s="213"/>
      <c r="M178" s="170"/>
      <c r="N178" s="170"/>
      <c r="O178" s="88" t="str">
        <f t="shared" si="33"/>
        <v/>
      </c>
      <c r="P178" s="258"/>
      <c r="Q178" s="259" t="str">
        <f>IF($C178="","",'1042Ed Abrechnung'!D178)</f>
        <v/>
      </c>
      <c r="R178" s="259" t="str">
        <f>IF(OR($C178="",'1042Bd Stammdaten Mitarb.'!M174=""),"",'1042Bd Stammdaten Mitarb.'!M174)</f>
        <v/>
      </c>
      <c r="S178" s="258" t="str">
        <f t="shared" si="34"/>
        <v/>
      </c>
      <c r="T178" s="258" t="str">
        <f t="shared" si="35"/>
        <v/>
      </c>
      <c r="U178" s="260">
        <f t="shared" si="36"/>
        <v>0</v>
      </c>
      <c r="V178" s="260">
        <f t="shared" si="37"/>
        <v>0</v>
      </c>
      <c r="W178" s="260">
        <f t="shared" si="38"/>
        <v>0</v>
      </c>
      <c r="X178" s="260">
        <f t="shared" si="39"/>
        <v>0</v>
      </c>
      <c r="Y178" s="260">
        <f t="shared" si="40"/>
        <v>0</v>
      </c>
      <c r="Z178" s="260">
        <f t="shared" si="41"/>
        <v>0</v>
      </c>
      <c r="AA178" s="243">
        <f t="shared" si="42"/>
        <v>0</v>
      </c>
    </row>
    <row r="179" spans="1:27" s="244" customFormat="1" ht="16.899999999999999" customHeight="1" x14ac:dyDescent="0.25">
      <c r="A179" s="400" t="str">
        <f>IF('1042Bd Stammdaten Mitarb.'!A175="","",'1042Bd Stammdaten Mitarb.'!A175)</f>
        <v/>
      </c>
      <c r="B179" s="401" t="str">
        <f>IF('1042Bd Stammdaten Mitarb.'!B175="","",'1042Bd Stammdaten Mitarb.'!B175)</f>
        <v/>
      </c>
      <c r="C179" s="562" t="str">
        <f>IF('1042Bd Stammdaten Mitarb.'!C175="","",'1042Bd Stammdaten Mitarb.'!C175)</f>
        <v/>
      </c>
      <c r="D179" s="563"/>
      <c r="E179" s="480" t="str">
        <f>IF('1042Bd Stammdaten Mitarb.'!D175="","",'1042Bd Stammdaten Mitarb.'!D175)</f>
        <v/>
      </c>
      <c r="F179" s="212" t="str">
        <f>IF(A179="","",'1042Bd Stammdaten Mitarb.'!M175)</f>
        <v/>
      </c>
      <c r="G179" s="214"/>
      <c r="H179" s="170"/>
      <c r="I179" s="170"/>
      <c r="J179" s="87" t="str">
        <f t="shared" si="32"/>
        <v/>
      </c>
      <c r="K179" s="212" t="str">
        <f>IF(A179="","",'1042Bd Stammdaten Mitarb.'!M175)</f>
        <v/>
      </c>
      <c r="L179" s="213"/>
      <c r="M179" s="170"/>
      <c r="N179" s="170"/>
      <c r="O179" s="88" t="str">
        <f t="shared" si="33"/>
        <v/>
      </c>
      <c r="P179" s="258"/>
      <c r="Q179" s="259" t="str">
        <f>IF($C179="","",'1042Ed Abrechnung'!D179)</f>
        <v/>
      </c>
      <c r="R179" s="259" t="str">
        <f>IF(OR($C179="",'1042Bd Stammdaten Mitarb.'!M175=""),"",'1042Bd Stammdaten Mitarb.'!M175)</f>
        <v/>
      </c>
      <c r="S179" s="258" t="str">
        <f t="shared" si="34"/>
        <v/>
      </c>
      <c r="T179" s="258" t="str">
        <f t="shared" si="35"/>
        <v/>
      </c>
      <c r="U179" s="260">
        <f t="shared" si="36"/>
        <v>0</v>
      </c>
      <c r="V179" s="260">
        <f t="shared" si="37"/>
        <v>0</v>
      </c>
      <c r="W179" s="260">
        <f t="shared" si="38"/>
        <v>0</v>
      </c>
      <c r="X179" s="260">
        <f t="shared" si="39"/>
        <v>0</v>
      </c>
      <c r="Y179" s="260">
        <f t="shared" si="40"/>
        <v>0</v>
      </c>
      <c r="Z179" s="260">
        <f t="shared" si="41"/>
        <v>0</v>
      </c>
      <c r="AA179" s="243">
        <f t="shared" si="42"/>
        <v>0</v>
      </c>
    </row>
    <row r="180" spans="1:27" s="244" customFormat="1" ht="16.899999999999999" customHeight="1" x14ac:dyDescent="0.25">
      <c r="A180" s="400" t="str">
        <f>IF('1042Bd Stammdaten Mitarb.'!A176="","",'1042Bd Stammdaten Mitarb.'!A176)</f>
        <v/>
      </c>
      <c r="B180" s="401" t="str">
        <f>IF('1042Bd Stammdaten Mitarb.'!B176="","",'1042Bd Stammdaten Mitarb.'!B176)</f>
        <v/>
      </c>
      <c r="C180" s="562" t="str">
        <f>IF('1042Bd Stammdaten Mitarb.'!C176="","",'1042Bd Stammdaten Mitarb.'!C176)</f>
        <v/>
      </c>
      <c r="D180" s="563"/>
      <c r="E180" s="480" t="str">
        <f>IF('1042Bd Stammdaten Mitarb.'!D176="","",'1042Bd Stammdaten Mitarb.'!D176)</f>
        <v/>
      </c>
      <c r="F180" s="212" t="str">
        <f>IF(A180="","",'1042Bd Stammdaten Mitarb.'!M176)</f>
        <v/>
      </c>
      <c r="G180" s="214"/>
      <c r="H180" s="170"/>
      <c r="I180" s="170"/>
      <c r="J180" s="87" t="str">
        <f t="shared" si="32"/>
        <v/>
      </c>
      <c r="K180" s="212" t="str">
        <f>IF(A180="","",'1042Bd Stammdaten Mitarb.'!M176)</f>
        <v/>
      </c>
      <c r="L180" s="213"/>
      <c r="M180" s="170"/>
      <c r="N180" s="170"/>
      <c r="O180" s="88" t="str">
        <f t="shared" si="33"/>
        <v/>
      </c>
      <c r="P180" s="258"/>
      <c r="Q180" s="259" t="str">
        <f>IF($C180="","",'1042Ed Abrechnung'!D180)</f>
        <v/>
      </c>
      <c r="R180" s="259" t="str">
        <f>IF(OR($C180="",'1042Bd Stammdaten Mitarb.'!M176=""),"",'1042Bd Stammdaten Mitarb.'!M176)</f>
        <v/>
      </c>
      <c r="S180" s="258" t="str">
        <f t="shared" si="34"/>
        <v/>
      </c>
      <c r="T180" s="258" t="str">
        <f t="shared" si="35"/>
        <v/>
      </c>
      <c r="U180" s="260">
        <f t="shared" si="36"/>
        <v>0</v>
      </c>
      <c r="V180" s="260">
        <f t="shared" si="37"/>
        <v>0</v>
      </c>
      <c r="W180" s="260">
        <f t="shared" si="38"/>
        <v>0</v>
      </c>
      <c r="X180" s="260">
        <f t="shared" si="39"/>
        <v>0</v>
      </c>
      <c r="Y180" s="260">
        <f t="shared" si="40"/>
        <v>0</v>
      </c>
      <c r="Z180" s="260">
        <f t="shared" si="41"/>
        <v>0</v>
      </c>
      <c r="AA180" s="243">
        <f t="shared" si="42"/>
        <v>0</v>
      </c>
    </row>
    <row r="181" spans="1:27" s="244" customFormat="1" ht="16.899999999999999" customHeight="1" x14ac:dyDescent="0.25">
      <c r="A181" s="400" t="str">
        <f>IF('1042Bd Stammdaten Mitarb.'!A177="","",'1042Bd Stammdaten Mitarb.'!A177)</f>
        <v/>
      </c>
      <c r="B181" s="401" t="str">
        <f>IF('1042Bd Stammdaten Mitarb.'!B177="","",'1042Bd Stammdaten Mitarb.'!B177)</f>
        <v/>
      </c>
      <c r="C181" s="562" t="str">
        <f>IF('1042Bd Stammdaten Mitarb.'!C177="","",'1042Bd Stammdaten Mitarb.'!C177)</f>
        <v/>
      </c>
      <c r="D181" s="563"/>
      <c r="E181" s="480" t="str">
        <f>IF('1042Bd Stammdaten Mitarb.'!D177="","",'1042Bd Stammdaten Mitarb.'!D177)</f>
        <v/>
      </c>
      <c r="F181" s="212" t="str">
        <f>IF(A181="","",'1042Bd Stammdaten Mitarb.'!M177)</f>
        <v/>
      </c>
      <c r="G181" s="214"/>
      <c r="H181" s="170"/>
      <c r="I181" s="170"/>
      <c r="J181" s="87" t="str">
        <f t="shared" si="32"/>
        <v/>
      </c>
      <c r="K181" s="212" t="str">
        <f>IF(A181="","",'1042Bd Stammdaten Mitarb.'!M177)</f>
        <v/>
      </c>
      <c r="L181" s="213"/>
      <c r="M181" s="170"/>
      <c r="N181" s="170"/>
      <c r="O181" s="88" t="str">
        <f t="shared" si="33"/>
        <v/>
      </c>
      <c r="P181" s="258"/>
      <c r="Q181" s="259" t="str">
        <f>IF($C181="","",'1042Ed Abrechnung'!D181)</f>
        <v/>
      </c>
      <c r="R181" s="259" t="str">
        <f>IF(OR($C181="",'1042Bd Stammdaten Mitarb.'!M177=""),"",'1042Bd Stammdaten Mitarb.'!M177)</f>
        <v/>
      </c>
      <c r="S181" s="258" t="str">
        <f t="shared" si="34"/>
        <v/>
      </c>
      <c r="T181" s="258" t="str">
        <f t="shared" si="35"/>
        <v/>
      </c>
      <c r="U181" s="260">
        <f t="shared" si="36"/>
        <v>0</v>
      </c>
      <c r="V181" s="260">
        <f t="shared" si="37"/>
        <v>0</v>
      </c>
      <c r="W181" s="260">
        <f t="shared" si="38"/>
        <v>0</v>
      </c>
      <c r="X181" s="260">
        <f t="shared" si="39"/>
        <v>0</v>
      </c>
      <c r="Y181" s="260">
        <f t="shared" si="40"/>
        <v>0</v>
      </c>
      <c r="Z181" s="260">
        <f t="shared" si="41"/>
        <v>0</v>
      </c>
      <c r="AA181" s="243">
        <f t="shared" si="42"/>
        <v>0</v>
      </c>
    </row>
    <row r="182" spans="1:27" s="244" customFormat="1" ht="16.899999999999999" customHeight="1" x14ac:dyDescent="0.25">
      <c r="A182" s="400" t="str">
        <f>IF('1042Bd Stammdaten Mitarb.'!A178="","",'1042Bd Stammdaten Mitarb.'!A178)</f>
        <v/>
      </c>
      <c r="B182" s="401" t="str">
        <f>IF('1042Bd Stammdaten Mitarb.'!B178="","",'1042Bd Stammdaten Mitarb.'!B178)</f>
        <v/>
      </c>
      <c r="C182" s="562" t="str">
        <f>IF('1042Bd Stammdaten Mitarb.'!C178="","",'1042Bd Stammdaten Mitarb.'!C178)</f>
        <v/>
      </c>
      <c r="D182" s="563"/>
      <c r="E182" s="480" t="str">
        <f>IF('1042Bd Stammdaten Mitarb.'!D178="","",'1042Bd Stammdaten Mitarb.'!D178)</f>
        <v/>
      </c>
      <c r="F182" s="212" t="str">
        <f>IF(A182="","",'1042Bd Stammdaten Mitarb.'!M178)</f>
        <v/>
      </c>
      <c r="G182" s="214"/>
      <c r="H182" s="170"/>
      <c r="I182" s="170"/>
      <c r="J182" s="87" t="str">
        <f t="shared" si="32"/>
        <v/>
      </c>
      <c r="K182" s="212" t="str">
        <f>IF(A182="","",'1042Bd Stammdaten Mitarb.'!M178)</f>
        <v/>
      </c>
      <c r="L182" s="213"/>
      <c r="M182" s="170"/>
      <c r="N182" s="170"/>
      <c r="O182" s="88" t="str">
        <f t="shared" si="33"/>
        <v/>
      </c>
      <c r="P182" s="258"/>
      <c r="Q182" s="259" t="str">
        <f>IF($C182="","",'1042Ed Abrechnung'!D182)</f>
        <v/>
      </c>
      <c r="R182" s="259" t="str">
        <f>IF(OR($C182="",'1042Bd Stammdaten Mitarb.'!M178=""),"",'1042Bd Stammdaten Mitarb.'!M178)</f>
        <v/>
      </c>
      <c r="S182" s="258" t="str">
        <f t="shared" si="34"/>
        <v/>
      </c>
      <c r="T182" s="258" t="str">
        <f t="shared" si="35"/>
        <v/>
      </c>
      <c r="U182" s="260">
        <f t="shared" si="36"/>
        <v>0</v>
      </c>
      <c r="V182" s="260">
        <f t="shared" si="37"/>
        <v>0</v>
      </c>
      <c r="W182" s="260">
        <f t="shared" si="38"/>
        <v>0</v>
      </c>
      <c r="X182" s="260">
        <f t="shared" si="39"/>
        <v>0</v>
      </c>
      <c r="Y182" s="260">
        <f t="shared" si="40"/>
        <v>0</v>
      </c>
      <c r="Z182" s="260">
        <f t="shared" si="41"/>
        <v>0</v>
      </c>
      <c r="AA182" s="243">
        <f t="shared" si="42"/>
        <v>0</v>
      </c>
    </row>
    <row r="183" spans="1:27" s="244" customFormat="1" ht="16.899999999999999" customHeight="1" x14ac:dyDescent="0.25">
      <c r="A183" s="400" t="str">
        <f>IF('1042Bd Stammdaten Mitarb.'!A179="","",'1042Bd Stammdaten Mitarb.'!A179)</f>
        <v/>
      </c>
      <c r="B183" s="401" t="str">
        <f>IF('1042Bd Stammdaten Mitarb.'!B179="","",'1042Bd Stammdaten Mitarb.'!B179)</f>
        <v/>
      </c>
      <c r="C183" s="562" t="str">
        <f>IF('1042Bd Stammdaten Mitarb.'!C179="","",'1042Bd Stammdaten Mitarb.'!C179)</f>
        <v/>
      </c>
      <c r="D183" s="563"/>
      <c r="E183" s="480" t="str">
        <f>IF('1042Bd Stammdaten Mitarb.'!D179="","",'1042Bd Stammdaten Mitarb.'!D179)</f>
        <v/>
      </c>
      <c r="F183" s="212" t="str">
        <f>IF(A183="","",'1042Bd Stammdaten Mitarb.'!M179)</f>
        <v/>
      </c>
      <c r="G183" s="214"/>
      <c r="H183" s="170"/>
      <c r="I183" s="170"/>
      <c r="J183" s="87" t="str">
        <f t="shared" si="32"/>
        <v/>
      </c>
      <c r="K183" s="212" t="str">
        <f>IF(A183="","",'1042Bd Stammdaten Mitarb.'!M179)</f>
        <v/>
      </c>
      <c r="L183" s="213"/>
      <c r="M183" s="170"/>
      <c r="N183" s="170"/>
      <c r="O183" s="88" t="str">
        <f t="shared" si="33"/>
        <v/>
      </c>
      <c r="P183" s="258"/>
      <c r="Q183" s="259" t="str">
        <f>IF($C183="","",'1042Ed Abrechnung'!D183)</f>
        <v/>
      </c>
      <c r="R183" s="259" t="str">
        <f>IF(OR($C183="",'1042Bd Stammdaten Mitarb.'!M179=""),"",'1042Bd Stammdaten Mitarb.'!M179)</f>
        <v/>
      </c>
      <c r="S183" s="258" t="str">
        <f t="shared" si="34"/>
        <v/>
      </c>
      <c r="T183" s="258" t="str">
        <f t="shared" si="35"/>
        <v/>
      </c>
      <c r="U183" s="260">
        <f t="shared" si="36"/>
        <v>0</v>
      </c>
      <c r="V183" s="260">
        <f t="shared" si="37"/>
        <v>0</v>
      </c>
      <c r="W183" s="260">
        <f t="shared" si="38"/>
        <v>0</v>
      </c>
      <c r="X183" s="260">
        <f t="shared" si="39"/>
        <v>0</v>
      </c>
      <c r="Y183" s="260">
        <f t="shared" si="40"/>
        <v>0</v>
      </c>
      <c r="Z183" s="260">
        <f t="shared" si="41"/>
        <v>0</v>
      </c>
      <c r="AA183" s="243">
        <f t="shared" si="42"/>
        <v>0</v>
      </c>
    </row>
    <row r="184" spans="1:27" s="244" customFormat="1" ht="16.899999999999999" customHeight="1" x14ac:dyDescent="0.25">
      <c r="A184" s="400" t="str">
        <f>IF('1042Bd Stammdaten Mitarb.'!A180="","",'1042Bd Stammdaten Mitarb.'!A180)</f>
        <v/>
      </c>
      <c r="B184" s="401" t="str">
        <f>IF('1042Bd Stammdaten Mitarb.'!B180="","",'1042Bd Stammdaten Mitarb.'!B180)</f>
        <v/>
      </c>
      <c r="C184" s="562" t="str">
        <f>IF('1042Bd Stammdaten Mitarb.'!C180="","",'1042Bd Stammdaten Mitarb.'!C180)</f>
        <v/>
      </c>
      <c r="D184" s="563"/>
      <c r="E184" s="480" t="str">
        <f>IF('1042Bd Stammdaten Mitarb.'!D180="","",'1042Bd Stammdaten Mitarb.'!D180)</f>
        <v/>
      </c>
      <c r="F184" s="212" t="str">
        <f>IF(A184="","",'1042Bd Stammdaten Mitarb.'!M180)</f>
        <v/>
      </c>
      <c r="G184" s="214"/>
      <c r="H184" s="170"/>
      <c r="I184" s="170"/>
      <c r="J184" s="87" t="str">
        <f t="shared" si="32"/>
        <v/>
      </c>
      <c r="K184" s="212" t="str">
        <f>IF(A184="","",'1042Bd Stammdaten Mitarb.'!M180)</f>
        <v/>
      </c>
      <c r="L184" s="213"/>
      <c r="M184" s="170"/>
      <c r="N184" s="170"/>
      <c r="O184" s="88" t="str">
        <f t="shared" si="33"/>
        <v/>
      </c>
      <c r="P184" s="258"/>
      <c r="Q184" s="259" t="str">
        <f>IF($C184="","",'1042Ed Abrechnung'!D184)</f>
        <v/>
      </c>
      <c r="R184" s="259" t="str">
        <f>IF(OR($C184="",'1042Bd Stammdaten Mitarb.'!M180=""),"",'1042Bd Stammdaten Mitarb.'!M180)</f>
        <v/>
      </c>
      <c r="S184" s="258" t="str">
        <f t="shared" si="34"/>
        <v/>
      </c>
      <c r="T184" s="258" t="str">
        <f t="shared" si="35"/>
        <v/>
      </c>
      <c r="U184" s="260">
        <f t="shared" si="36"/>
        <v>0</v>
      </c>
      <c r="V184" s="260">
        <f t="shared" si="37"/>
        <v>0</v>
      </c>
      <c r="W184" s="260">
        <f t="shared" si="38"/>
        <v>0</v>
      </c>
      <c r="X184" s="260">
        <f t="shared" si="39"/>
        <v>0</v>
      </c>
      <c r="Y184" s="260">
        <f t="shared" si="40"/>
        <v>0</v>
      </c>
      <c r="Z184" s="260">
        <f t="shared" si="41"/>
        <v>0</v>
      </c>
      <c r="AA184" s="243">
        <f t="shared" si="42"/>
        <v>0</v>
      </c>
    </row>
    <row r="185" spans="1:27" s="244" customFormat="1" ht="16.899999999999999" customHeight="1" x14ac:dyDescent="0.25">
      <c r="A185" s="400" t="str">
        <f>IF('1042Bd Stammdaten Mitarb.'!A181="","",'1042Bd Stammdaten Mitarb.'!A181)</f>
        <v/>
      </c>
      <c r="B185" s="401" t="str">
        <f>IF('1042Bd Stammdaten Mitarb.'!B181="","",'1042Bd Stammdaten Mitarb.'!B181)</f>
        <v/>
      </c>
      <c r="C185" s="562" t="str">
        <f>IF('1042Bd Stammdaten Mitarb.'!C181="","",'1042Bd Stammdaten Mitarb.'!C181)</f>
        <v/>
      </c>
      <c r="D185" s="563"/>
      <c r="E185" s="480" t="str">
        <f>IF('1042Bd Stammdaten Mitarb.'!D181="","",'1042Bd Stammdaten Mitarb.'!D181)</f>
        <v/>
      </c>
      <c r="F185" s="212" t="str">
        <f>IF(A185="","",'1042Bd Stammdaten Mitarb.'!M181)</f>
        <v/>
      </c>
      <c r="G185" s="214"/>
      <c r="H185" s="170"/>
      <c r="I185" s="170"/>
      <c r="J185" s="87" t="str">
        <f t="shared" si="32"/>
        <v/>
      </c>
      <c r="K185" s="212" t="str">
        <f>IF(A185="","",'1042Bd Stammdaten Mitarb.'!M181)</f>
        <v/>
      </c>
      <c r="L185" s="213"/>
      <c r="M185" s="170"/>
      <c r="N185" s="170"/>
      <c r="O185" s="88" t="str">
        <f t="shared" si="33"/>
        <v/>
      </c>
      <c r="P185" s="258"/>
      <c r="Q185" s="259" t="str">
        <f>IF($C185="","",'1042Ed Abrechnung'!D185)</f>
        <v/>
      </c>
      <c r="R185" s="259" t="str">
        <f>IF(OR($C185="",'1042Bd Stammdaten Mitarb.'!M181=""),"",'1042Bd Stammdaten Mitarb.'!M181)</f>
        <v/>
      </c>
      <c r="S185" s="258" t="str">
        <f t="shared" si="34"/>
        <v/>
      </c>
      <c r="T185" s="258" t="str">
        <f t="shared" si="35"/>
        <v/>
      </c>
      <c r="U185" s="260">
        <f t="shared" si="36"/>
        <v>0</v>
      </c>
      <c r="V185" s="260">
        <f t="shared" si="37"/>
        <v>0</v>
      </c>
      <c r="W185" s="260">
        <f t="shared" si="38"/>
        <v>0</v>
      </c>
      <c r="X185" s="260">
        <f t="shared" si="39"/>
        <v>0</v>
      </c>
      <c r="Y185" s="260">
        <f t="shared" si="40"/>
        <v>0</v>
      </c>
      <c r="Z185" s="260">
        <f t="shared" si="41"/>
        <v>0</v>
      </c>
      <c r="AA185" s="243">
        <f t="shared" si="42"/>
        <v>0</v>
      </c>
    </row>
    <row r="186" spans="1:27" s="244" customFormat="1" ht="16.899999999999999" customHeight="1" x14ac:dyDescent="0.25">
      <c r="A186" s="400" t="str">
        <f>IF('1042Bd Stammdaten Mitarb.'!A182="","",'1042Bd Stammdaten Mitarb.'!A182)</f>
        <v/>
      </c>
      <c r="B186" s="401" t="str">
        <f>IF('1042Bd Stammdaten Mitarb.'!B182="","",'1042Bd Stammdaten Mitarb.'!B182)</f>
        <v/>
      </c>
      <c r="C186" s="562" t="str">
        <f>IF('1042Bd Stammdaten Mitarb.'!C182="","",'1042Bd Stammdaten Mitarb.'!C182)</f>
        <v/>
      </c>
      <c r="D186" s="563"/>
      <c r="E186" s="480" t="str">
        <f>IF('1042Bd Stammdaten Mitarb.'!D182="","",'1042Bd Stammdaten Mitarb.'!D182)</f>
        <v/>
      </c>
      <c r="F186" s="212" t="str">
        <f>IF(A186="","",'1042Bd Stammdaten Mitarb.'!M182)</f>
        <v/>
      </c>
      <c r="G186" s="214"/>
      <c r="H186" s="170"/>
      <c r="I186" s="170"/>
      <c r="J186" s="87" t="str">
        <f t="shared" si="32"/>
        <v/>
      </c>
      <c r="K186" s="212" t="str">
        <f>IF(A186="","",'1042Bd Stammdaten Mitarb.'!M182)</f>
        <v/>
      </c>
      <c r="L186" s="213"/>
      <c r="M186" s="170"/>
      <c r="N186" s="170"/>
      <c r="O186" s="88" t="str">
        <f t="shared" si="33"/>
        <v/>
      </c>
      <c r="P186" s="258"/>
      <c r="Q186" s="259" t="str">
        <f>IF($C186="","",'1042Ed Abrechnung'!D186)</f>
        <v/>
      </c>
      <c r="R186" s="259" t="str">
        <f>IF(OR($C186="",'1042Bd Stammdaten Mitarb.'!M182=""),"",'1042Bd Stammdaten Mitarb.'!M182)</f>
        <v/>
      </c>
      <c r="S186" s="258" t="str">
        <f t="shared" si="34"/>
        <v/>
      </c>
      <c r="T186" s="258" t="str">
        <f t="shared" si="35"/>
        <v/>
      </c>
      <c r="U186" s="260">
        <f t="shared" si="36"/>
        <v>0</v>
      </c>
      <c r="V186" s="260">
        <f t="shared" si="37"/>
        <v>0</v>
      </c>
      <c r="W186" s="260">
        <f t="shared" si="38"/>
        <v>0</v>
      </c>
      <c r="X186" s="260">
        <f t="shared" si="39"/>
        <v>0</v>
      </c>
      <c r="Y186" s="260">
        <f t="shared" si="40"/>
        <v>0</v>
      </c>
      <c r="Z186" s="260">
        <f t="shared" si="41"/>
        <v>0</v>
      </c>
      <c r="AA186" s="243">
        <f t="shared" si="42"/>
        <v>0</v>
      </c>
    </row>
    <row r="187" spans="1:27" s="244" customFormat="1" ht="16.899999999999999" customHeight="1" x14ac:dyDescent="0.25">
      <c r="A187" s="400" t="str">
        <f>IF('1042Bd Stammdaten Mitarb.'!A183="","",'1042Bd Stammdaten Mitarb.'!A183)</f>
        <v/>
      </c>
      <c r="B187" s="401" t="str">
        <f>IF('1042Bd Stammdaten Mitarb.'!B183="","",'1042Bd Stammdaten Mitarb.'!B183)</f>
        <v/>
      </c>
      <c r="C187" s="562" t="str">
        <f>IF('1042Bd Stammdaten Mitarb.'!C183="","",'1042Bd Stammdaten Mitarb.'!C183)</f>
        <v/>
      </c>
      <c r="D187" s="563"/>
      <c r="E187" s="480" t="str">
        <f>IF('1042Bd Stammdaten Mitarb.'!D183="","",'1042Bd Stammdaten Mitarb.'!D183)</f>
        <v/>
      </c>
      <c r="F187" s="212" t="str">
        <f>IF(A187="","",'1042Bd Stammdaten Mitarb.'!M183)</f>
        <v/>
      </c>
      <c r="G187" s="214"/>
      <c r="H187" s="170"/>
      <c r="I187" s="170"/>
      <c r="J187" s="87" t="str">
        <f t="shared" si="32"/>
        <v/>
      </c>
      <c r="K187" s="212" t="str">
        <f>IF(A187="","",'1042Bd Stammdaten Mitarb.'!M183)</f>
        <v/>
      </c>
      <c r="L187" s="213"/>
      <c r="M187" s="170"/>
      <c r="N187" s="170"/>
      <c r="O187" s="88" t="str">
        <f t="shared" si="33"/>
        <v/>
      </c>
      <c r="P187" s="258"/>
      <c r="Q187" s="259" t="str">
        <f>IF($C187="","",'1042Ed Abrechnung'!D187)</f>
        <v/>
      </c>
      <c r="R187" s="259" t="str">
        <f>IF(OR($C187="",'1042Bd Stammdaten Mitarb.'!M183=""),"",'1042Bd Stammdaten Mitarb.'!M183)</f>
        <v/>
      </c>
      <c r="S187" s="258" t="str">
        <f t="shared" si="34"/>
        <v/>
      </c>
      <c r="T187" s="258" t="str">
        <f t="shared" si="35"/>
        <v/>
      </c>
      <c r="U187" s="260">
        <f t="shared" si="36"/>
        <v>0</v>
      </c>
      <c r="V187" s="260">
        <f t="shared" si="37"/>
        <v>0</v>
      </c>
      <c r="W187" s="260">
        <f t="shared" si="38"/>
        <v>0</v>
      </c>
      <c r="X187" s="260">
        <f t="shared" si="39"/>
        <v>0</v>
      </c>
      <c r="Y187" s="260">
        <f t="shared" si="40"/>
        <v>0</v>
      </c>
      <c r="Z187" s="260">
        <f t="shared" si="41"/>
        <v>0</v>
      </c>
      <c r="AA187" s="243">
        <f t="shared" si="42"/>
        <v>0</v>
      </c>
    </row>
    <row r="188" spans="1:27" s="244" customFormat="1" ht="16.899999999999999" customHeight="1" x14ac:dyDescent="0.25">
      <c r="A188" s="400" t="str">
        <f>IF('1042Bd Stammdaten Mitarb.'!A184="","",'1042Bd Stammdaten Mitarb.'!A184)</f>
        <v/>
      </c>
      <c r="B188" s="401" t="str">
        <f>IF('1042Bd Stammdaten Mitarb.'!B184="","",'1042Bd Stammdaten Mitarb.'!B184)</f>
        <v/>
      </c>
      <c r="C188" s="562" t="str">
        <f>IF('1042Bd Stammdaten Mitarb.'!C184="","",'1042Bd Stammdaten Mitarb.'!C184)</f>
        <v/>
      </c>
      <c r="D188" s="563"/>
      <c r="E188" s="480" t="str">
        <f>IF('1042Bd Stammdaten Mitarb.'!D184="","",'1042Bd Stammdaten Mitarb.'!D184)</f>
        <v/>
      </c>
      <c r="F188" s="212" t="str">
        <f>IF(A188="","",'1042Bd Stammdaten Mitarb.'!M184)</f>
        <v/>
      </c>
      <c r="G188" s="214"/>
      <c r="H188" s="170"/>
      <c r="I188" s="170"/>
      <c r="J188" s="87" t="str">
        <f t="shared" si="32"/>
        <v/>
      </c>
      <c r="K188" s="212" t="str">
        <f>IF(A188="","",'1042Bd Stammdaten Mitarb.'!M184)</f>
        <v/>
      </c>
      <c r="L188" s="213"/>
      <c r="M188" s="170"/>
      <c r="N188" s="170"/>
      <c r="O188" s="88" t="str">
        <f t="shared" si="33"/>
        <v/>
      </c>
      <c r="P188" s="258"/>
      <c r="Q188" s="259" t="str">
        <f>IF($C188="","",'1042Ed Abrechnung'!D188)</f>
        <v/>
      </c>
      <c r="R188" s="259" t="str">
        <f>IF(OR($C188="",'1042Bd Stammdaten Mitarb.'!M184=""),"",'1042Bd Stammdaten Mitarb.'!M184)</f>
        <v/>
      </c>
      <c r="S188" s="258" t="str">
        <f t="shared" si="34"/>
        <v/>
      </c>
      <c r="T188" s="258" t="str">
        <f t="shared" si="35"/>
        <v/>
      </c>
      <c r="U188" s="260">
        <f t="shared" si="36"/>
        <v>0</v>
      </c>
      <c r="V188" s="260">
        <f t="shared" si="37"/>
        <v>0</v>
      </c>
      <c r="W188" s="260">
        <f t="shared" si="38"/>
        <v>0</v>
      </c>
      <c r="X188" s="260">
        <f t="shared" si="39"/>
        <v>0</v>
      </c>
      <c r="Y188" s="260">
        <f t="shared" si="40"/>
        <v>0</v>
      </c>
      <c r="Z188" s="260">
        <f t="shared" si="41"/>
        <v>0</v>
      </c>
      <c r="AA188" s="243">
        <f t="shared" si="42"/>
        <v>0</v>
      </c>
    </row>
    <row r="189" spans="1:27" s="244" customFormat="1" ht="16.899999999999999" customHeight="1" x14ac:dyDescent="0.25">
      <c r="A189" s="400" t="str">
        <f>IF('1042Bd Stammdaten Mitarb.'!A185="","",'1042Bd Stammdaten Mitarb.'!A185)</f>
        <v/>
      </c>
      <c r="B189" s="401" t="str">
        <f>IF('1042Bd Stammdaten Mitarb.'!B185="","",'1042Bd Stammdaten Mitarb.'!B185)</f>
        <v/>
      </c>
      <c r="C189" s="562" t="str">
        <f>IF('1042Bd Stammdaten Mitarb.'!C185="","",'1042Bd Stammdaten Mitarb.'!C185)</f>
        <v/>
      </c>
      <c r="D189" s="563"/>
      <c r="E189" s="480" t="str">
        <f>IF('1042Bd Stammdaten Mitarb.'!D185="","",'1042Bd Stammdaten Mitarb.'!D185)</f>
        <v/>
      </c>
      <c r="F189" s="212" t="str">
        <f>IF(A189="","",'1042Bd Stammdaten Mitarb.'!M185)</f>
        <v/>
      </c>
      <c r="G189" s="214"/>
      <c r="H189" s="170"/>
      <c r="I189" s="170"/>
      <c r="J189" s="87" t="str">
        <f t="shared" si="32"/>
        <v/>
      </c>
      <c r="K189" s="212" t="str">
        <f>IF(A189="","",'1042Bd Stammdaten Mitarb.'!M185)</f>
        <v/>
      </c>
      <c r="L189" s="213"/>
      <c r="M189" s="170"/>
      <c r="N189" s="170"/>
      <c r="O189" s="88" t="str">
        <f t="shared" si="33"/>
        <v/>
      </c>
      <c r="P189" s="258"/>
      <c r="Q189" s="259" t="str">
        <f>IF($C189="","",'1042Ed Abrechnung'!D189)</f>
        <v/>
      </c>
      <c r="R189" s="259" t="str">
        <f>IF(OR($C189="",'1042Bd Stammdaten Mitarb.'!M185=""),"",'1042Bd Stammdaten Mitarb.'!M185)</f>
        <v/>
      </c>
      <c r="S189" s="258" t="str">
        <f t="shared" si="34"/>
        <v/>
      </c>
      <c r="T189" s="258" t="str">
        <f t="shared" si="35"/>
        <v/>
      </c>
      <c r="U189" s="260">
        <f t="shared" si="36"/>
        <v>0</v>
      </c>
      <c r="V189" s="260">
        <f t="shared" si="37"/>
        <v>0</v>
      </c>
      <c r="W189" s="260">
        <f t="shared" si="38"/>
        <v>0</v>
      </c>
      <c r="X189" s="260">
        <f t="shared" si="39"/>
        <v>0</v>
      </c>
      <c r="Y189" s="260">
        <f t="shared" si="40"/>
        <v>0</v>
      </c>
      <c r="Z189" s="260">
        <f t="shared" si="41"/>
        <v>0</v>
      </c>
      <c r="AA189" s="243">
        <f t="shared" si="42"/>
        <v>0</v>
      </c>
    </row>
    <row r="190" spans="1:27" s="244" customFormat="1" ht="16.899999999999999" customHeight="1" x14ac:dyDescent="0.25">
      <c r="A190" s="400" t="str">
        <f>IF('1042Bd Stammdaten Mitarb.'!A186="","",'1042Bd Stammdaten Mitarb.'!A186)</f>
        <v/>
      </c>
      <c r="B190" s="401" t="str">
        <f>IF('1042Bd Stammdaten Mitarb.'!B186="","",'1042Bd Stammdaten Mitarb.'!B186)</f>
        <v/>
      </c>
      <c r="C190" s="562" t="str">
        <f>IF('1042Bd Stammdaten Mitarb.'!C186="","",'1042Bd Stammdaten Mitarb.'!C186)</f>
        <v/>
      </c>
      <c r="D190" s="563"/>
      <c r="E190" s="480" t="str">
        <f>IF('1042Bd Stammdaten Mitarb.'!D186="","",'1042Bd Stammdaten Mitarb.'!D186)</f>
        <v/>
      </c>
      <c r="F190" s="212" t="str">
        <f>IF(A190="","",'1042Bd Stammdaten Mitarb.'!M186)</f>
        <v/>
      </c>
      <c r="G190" s="214"/>
      <c r="H190" s="170"/>
      <c r="I190" s="170"/>
      <c r="J190" s="87" t="str">
        <f t="shared" si="32"/>
        <v/>
      </c>
      <c r="K190" s="212" t="str">
        <f>IF(A190="","",'1042Bd Stammdaten Mitarb.'!M186)</f>
        <v/>
      </c>
      <c r="L190" s="213"/>
      <c r="M190" s="170"/>
      <c r="N190" s="170"/>
      <c r="O190" s="88" t="str">
        <f t="shared" si="33"/>
        <v/>
      </c>
      <c r="P190" s="258"/>
      <c r="Q190" s="259" t="str">
        <f>IF($C190="","",'1042Ed Abrechnung'!D190)</f>
        <v/>
      </c>
      <c r="R190" s="259" t="str">
        <f>IF(OR($C190="",'1042Bd Stammdaten Mitarb.'!M186=""),"",'1042Bd Stammdaten Mitarb.'!M186)</f>
        <v/>
      </c>
      <c r="S190" s="258" t="str">
        <f t="shared" si="34"/>
        <v/>
      </c>
      <c r="T190" s="258" t="str">
        <f t="shared" si="35"/>
        <v/>
      </c>
      <c r="U190" s="260">
        <f t="shared" si="36"/>
        <v>0</v>
      </c>
      <c r="V190" s="260">
        <f t="shared" si="37"/>
        <v>0</v>
      </c>
      <c r="W190" s="260">
        <f t="shared" si="38"/>
        <v>0</v>
      </c>
      <c r="X190" s="260">
        <f t="shared" si="39"/>
        <v>0</v>
      </c>
      <c r="Y190" s="260">
        <f t="shared" si="40"/>
        <v>0</v>
      </c>
      <c r="Z190" s="260">
        <f t="shared" si="41"/>
        <v>0</v>
      </c>
      <c r="AA190" s="243">
        <f t="shared" si="42"/>
        <v>0</v>
      </c>
    </row>
    <row r="191" spans="1:27" s="244" customFormat="1" ht="16.899999999999999" customHeight="1" x14ac:dyDescent="0.25">
      <c r="A191" s="400" t="str">
        <f>IF('1042Bd Stammdaten Mitarb.'!A187="","",'1042Bd Stammdaten Mitarb.'!A187)</f>
        <v/>
      </c>
      <c r="B191" s="401" t="str">
        <f>IF('1042Bd Stammdaten Mitarb.'!B187="","",'1042Bd Stammdaten Mitarb.'!B187)</f>
        <v/>
      </c>
      <c r="C191" s="562" t="str">
        <f>IF('1042Bd Stammdaten Mitarb.'!C187="","",'1042Bd Stammdaten Mitarb.'!C187)</f>
        <v/>
      </c>
      <c r="D191" s="563"/>
      <c r="E191" s="480" t="str">
        <f>IF('1042Bd Stammdaten Mitarb.'!D187="","",'1042Bd Stammdaten Mitarb.'!D187)</f>
        <v/>
      </c>
      <c r="F191" s="212" t="str">
        <f>IF(A191="","",'1042Bd Stammdaten Mitarb.'!M187)</f>
        <v/>
      </c>
      <c r="G191" s="214"/>
      <c r="H191" s="170"/>
      <c r="I191" s="170"/>
      <c r="J191" s="87" t="str">
        <f t="shared" si="32"/>
        <v/>
      </c>
      <c r="K191" s="212" t="str">
        <f>IF(A191="","",'1042Bd Stammdaten Mitarb.'!M187)</f>
        <v/>
      </c>
      <c r="L191" s="213"/>
      <c r="M191" s="170"/>
      <c r="N191" s="170"/>
      <c r="O191" s="88" t="str">
        <f t="shared" si="33"/>
        <v/>
      </c>
      <c r="P191" s="258"/>
      <c r="Q191" s="259" t="str">
        <f>IF($C191="","",'1042Ed Abrechnung'!D191)</f>
        <v/>
      </c>
      <c r="R191" s="259" t="str">
        <f>IF(OR($C191="",'1042Bd Stammdaten Mitarb.'!M187=""),"",'1042Bd Stammdaten Mitarb.'!M187)</f>
        <v/>
      </c>
      <c r="S191" s="258" t="str">
        <f t="shared" si="34"/>
        <v/>
      </c>
      <c r="T191" s="258" t="str">
        <f t="shared" si="35"/>
        <v/>
      </c>
      <c r="U191" s="260">
        <f t="shared" si="36"/>
        <v>0</v>
      </c>
      <c r="V191" s="260">
        <f t="shared" si="37"/>
        <v>0</v>
      </c>
      <c r="W191" s="260">
        <f t="shared" si="38"/>
        <v>0</v>
      </c>
      <c r="X191" s="260">
        <f t="shared" si="39"/>
        <v>0</v>
      </c>
      <c r="Y191" s="260">
        <f t="shared" si="40"/>
        <v>0</v>
      </c>
      <c r="Z191" s="260">
        <f t="shared" si="41"/>
        <v>0</v>
      </c>
      <c r="AA191" s="243">
        <f t="shared" si="42"/>
        <v>0</v>
      </c>
    </row>
    <row r="192" spans="1:27" s="244" customFormat="1" ht="16.899999999999999" customHeight="1" x14ac:dyDescent="0.25">
      <c r="A192" s="400" t="str">
        <f>IF('1042Bd Stammdaten Mitarb.'!A188="","",'1042Bd Stammdaten Mitarb.'!A188)</f>
        <v/>
      </c>
      <c r="B192" s="401" t="str">
        <f>IF('1042Bd Stammdaten Mitarb.'!B188="","",'1042Bd Stammdaten Mitarb.'!B188)</f>
        <v/>
      </c>
      <c r="C192" s="562" t="str">
        <f>IF('1042Bd Stammdaten Mitarb.'!C188="","",'1042Bd Stammdaten Mitarb.'!C188)</f>
        <v/>
      </c>
      <c r="D192" s="563"/>
      <c r="E192" s="480" t="str">
        <f>IF('1042Bd Stammdaten Mitarb.'!D188="","",'1042Bd Stammdaten Mitarb.'!D188)</f>
        <v/>
      </c>
      <c r="F192" s="212" t="str">
        <f>IF(A192="","",'1042Bd Stammdaten Mitarb.'!M188)</f>
        <v/>
      </c>
      <c r="G192" s="214"/>
      <c r="H192" s="170"/>
      <c r="I192" s="170"/>
      <c r="J192" s="87" t="str">
        <f t="shared" si="32"/>
        <v/>
      </c>
      <c r="K192" s="212" t="str">
        <f>IF(A192="","",'1042Bd Stammdaten Mitarb.'!M188)</f>
        <v/>
      </c>
      <c r="L192" s="213"/>
      <c r="M192" s="170"/>
      <c r="N192" s="170"/>
      <c r="O192" s="88" t="str">
        <f t="shared" si="33"/>
        <v/>
      </c>
      <c r="P192" s="258"/>
      <c r="Q192" s="259" t="str">
        <f>IF($C192="","",'1042Ed Abrechnung'!D192)</f>
        <v/>
      </c>
      <c r="R192" s="259" t="str">
        <f>IF(OR($C192="",'1042Bd Stammdaten Mitarb.'!M188=""),"",'1042Bd Stammdaten Mitarb.'!M188)</f>
        <v/>
      </c>
      <c r="S192" s="258" t="str">
        <f t="shared" si="34"/>
        <v/>
      </c>
      <c r="T192" s="258" t="str">
        <f t="shared" si="35"/>
        <v/>
      </c>
      <c r="U192" s="260">
        <f t="shared" si="36"/>
        <v>0</v>
      </c>
      <c r="V192" s="260">
        <f t="shared" si="37"/>
        <v>0</v>
      </c>
      <c r="W192" s="260">
        <f t="shared" si="38"/>
        <v>0</v>
      </c>
      <c r="X192" s="260">
        <f t="shared" si="39"/>
        <v>0</v>
      </c>
      <c r="Y192" s="260">
        <f t="shared" si="40"/>
        <v>0</v>
      </c>
      <c r="Z192" s="260">
        <f t="shared" si="41"/>
        <v>0</v>
      </c>
      <c r="AA192" s="243">
        <f t="shared" si="42"/>
        <v>0</v>
      </c>
    </row>
    <row r="193" spans="1:27" s="244" customFormat="1" ht="16.899999999999999" customHeight="1" x14ac:dyDescent="0.25">
      <c r="A193" s="400" t="str">
        <f>IF('1042Bd Stammdaten Mitarb.'!A189="","",'1042Bd Stammdaten Mitarb.'!A189)</f>
        <v/>
      </c>
      <c r="B193" s="401" t="str">
        <f>IF('1042Bd Stammdaten Mitarb.'!B189="","",'1042Bd Stammdaten Mitarb.'!B189)</f>
        <v/>
      </c>
      <c r="C193" s="562" t="str">
        <f>IF('1042Bd Stammdaten Mitarb.'!C189="","",'1042Bd Stammdaten Mitarb.'!C189)</f>
        <v/>
      </c>
      <c r="D193" s="563"/>
      <c r="E193" s="480" t="str">
        <f>IF('1042Bd Stammdaten Mitarb.'!D189="","",'1042Bd Stammdaten Mitarb.'!D189)</f>
        <v/>
      </c>
      <c r="F193" s="212" t="str">
        <f>IF(A193="","",'1042Bd Stammdaten Mitarb.'!M189)</f>
        <v/>
      </c>
      <c r="G193" s="214"/>
      <c r="H193" s="170"/>
      <c r="I193" s="170"/>
      <c r="J193" s="87" t="str">
        <f t="shared" si="32"/>
        <v/>
      </c>
      <c r="K193" s="212" t="str">
        <f>IF(A193="","",'1042Bd Stammdaten Mitarb.'!M189)</f>
        <v/>
      </c>
      <c r="L193" s="213"/>
      <c r="M193" s="170"/>
      <c r="N193" s="170"/>
      <c r="O193" s="88" t="str">
        <f t="shared" si="33"/>
        <v/>
      </c>
      <c r="P193" s="258"/>
      <c r="Q193" s="259" t="str">
        <f>IF($C193="","",'1042Ed Abrechnung'!D193)</f>
        <v/>
      </c>
      <c r="R193" s="259" t="str">
        <f>IF(OR($C193="",'1042Bd Stammdaten Mitarb.'!M189=""),"",'1042Bd Stammdaten Mitarb.'!M189)</f>
        <v/>
      </c>
      <c r="S193" s="258" t="str">
        <f t="shared" si="34"/>
        <v/>
      </c>
      <c r="T193" s="258" t="str">
        <f t="shared" si="35"/>
        <v/>
      </c>
      <c r="U193" s="260">
        <f t="shared" si="36"/>
        <v>0</v>
      </c>
      <c r="V193" s="260">
        <f t="shared" si="37"/>
        <v>0</v>
      </c>
      <c r="W193" s="260">
        <f t="shared" si="38"/>
        <v>0</v>
      </c>
      <c r="X193" s="260">
        <f t="shared" si="39"/>
        <v>0</v>
      </c>
      <c r="Y193" s="260">
        <f t="shared" si="40"/>
        <v>0</v>
      </c>
      <c r="Z193" s="260">
        <f t="shared" si="41"/>
        <v>0</v>
      </c>
      <c r="AA193" s="243">
        <f t="shared" si="42"/>
        <v>0</v>
      </c>
    </row>
    <row r="194" spans="1:27" s="244" customFormat="1" ht="16.899999999999999" customHeight="1" x14ac:dyDescent="0.25">
      <c r="A194" s="400" t="str">
        <f>IF('1042Bd Stammdaten Mitarb.'!A190="","",'1042Bd Stammdaten Mitarb.'!A190)</f>
        <v/>
      </c>
      <c r="B194" s="401" t="str">
        <f>IF('1042Bd Stammdaten Mitarb.'!B190="","",'1042Bd Stammdaten Mitarb.'!B190)</f>
        <v/>
      </c>
      <c r="C194" s="562" t="str">
        <f>IF('1042Bd Stammdaten Mitarb.'!C190="","",'1042Bd Stammdaten Mitarb.'!C190)</f>
        <v/>
      </c>
      <c r="D194" s="563"/>
      <c r="E194" s="480" t="str">
        <f>IF('1042Bd Stammdaten Mitarb.'!D190="","",'1042Bd Stammdaten Mitarb.'!D190)</f>
        <v/>
      </c>
      <c r="F194" s="212" t="str">
        <f>IF(A194="","",'1042Bd Stammdaten Mitarb.'!M190)</f>
        <v/>
      </c>
      <c r="G194" s="214"/>
      <c r="H194" s="170"/>
      <c r="I194" s="170"/>
      <c r="J194" s="87" t="str">
        <f t="shared" si="32"/>
        <v/>
      </c>
      <c r="K194" s="212" t="str">
        <f>IF(A194="","",'1042Bd Stammdaten Mitarb.'!M190)</f>
        <v/>
      </c>
      <c r="L194" s="213"/>
      <c r="M194" s="170"/>
      <c r="N194" s="170"/>
      <c r="O194" s="88" t="str">
        <f t="shared" si="33"/>
        <v/>
      </c>
      <c r="P194" s="258"/>
      <c r="Q194" s="259" t="str">
        <f>IF($C194="","",'1042Ed Abrechnung'!D194)</f>
        <v/>
      </c>
      <c r="R194" s="259" t="str">
        <f>IF(OR($C194="",'1042Bd Stammdaten Mitarb.'!M190=""),"",'1042Bd Stammdaten Mitarb.'!M190)</f>
        <v/>
      </c>
      <c r="S194" s="258" t="str">
        <f t="shared" si="34"/>
        <v/>
      </c>
      <c r="T194" s="258" t="str">
        <f t="shared" si="35"/>
        <v/>
      </c>
      <c r="U194" s="260">
        <f t="shared" si="36"/>
        <v>0</v>
      </c>
      <c r="V194" s="260">
        <f t="shared" si="37"/>
        <v>0</v>
      </c>
      <c r="W194" s="260">
        <f t="shared" si="38"/>
        <v>0</v>
      </c>
      <c r="X194" s="260">
        <f t="shared" si="39"/>
        <v>0</v>
      </c>
      <c r="Y194" s="260">
        <f t="shared" si="40"/>
        <v>0</v>
      </c>
      <c r="Z194" s="260">
        <f t="shared" si="41"/>
        <v>0</v>
      </c>
      <c r="AA194" s="243">
        <f t="shared" si="42"/>
        <v>0</v>
      </c>
    </row>
    <row r="195" spans="1:27" s="244" customFormat="1" ht="16.899999999999999" customHeight="1" x14ac:dyDescent="0.25">
      <c r="A195" s="400" t="str">
        <f>IF('1042Bd Stammdaten Mitarb.'!A191="","",'1042Bd Stammdaten Mitarb.'!A191)</f>
        <v/>
      </c>
      <c r="B195" s="401" t="str">
        <f>IF('1042Bd Stammdaten Mitarb.'!B191="","",'1042Bd Stammdaten Mitarb.'!B191)</f>
        <v/>
      </c>
      <c r="C195" s="562" t="str">
        <f>IF('1042Bd Stammdaten Mitarb.'!C191="","",'1042Bd Stammdaten Mitarb.'!C191)</f>
        <v/>
      </c>
      <c r="D195" s="563"/>
      <c r="E195" s="480" t="str">
        <f>IF('1042Bd Stammdaten Mitarb.'!D191="","",'1042Bd Stammdaten Mitarb.'!D191)</f>
        <v/>
      </c>
      <c r="F195" s="212" t="str">
        <f>IF(A195="","",'1042Bd Stammdaten Mitarb.'!M191)</f>
        <v/>
      </c>
      <c r="G195" s="214"/>
      <c r="H195" s="170"/>
      <c r="I195" s="170"/>
      <c r="J195" s="87" t="str">
        <f t="shared" si="32"/>
        <v/>
      </c>
      <c r="K195" s="212" t="str">
        <f>IF(A195="","",'1042Bd Stammdaten Mitarb.'!M191)</f>
        <v/>
      </c>
      <c r="L195" s="213"/>
      <c r="M195" s="170"/>
      <c r="N195" s="170"/>
      <c r="O195" s="88" t="str">
        <f t="shared" si="33"/>
        <v/>
      </c>
      <c r="P195" s="258"/>
      <c r="Q195" s="259" t="str">
        <f>IF($C195="","",'1042Ed Abrechnung'!D195)</f>
        <v/>
      </c>
      <c r="R195" s="259" t="str">
        <f>IF(OR($C195="",'1042Bd Stammdaten Mitarb.'!M191=""),"",'1042Bd Stammdaten Mitarb.'!M191)</f>
        <v/>
      </c>
      <c r="S195" s="258" t="str">
        <f t="shared" si="34"/>
        <v/>
      </c>
      <c r="T195" s="258" t="str">
        <f t="shared" si="35"/>
        <v/>
      </c>
      <c r="U195" s="260">
        <f t="shared" si="36"/>
        <v>0</v>
      </c>
      <c r="V195" s="260">
        <f t="shared" si="37"/>
        <v>0</v>
      </c>
      <c r="W195" s="260">
        <f t="shared" si="38"/>
        <v>0</v>
      </c>
      <c r="X195" s="260">
        <f t="shared" si="39"/>
        <v>0</v>
      </c>
      <c r="Y195" s="260">
        <f t="shared" si="40"/>
        <v>0</v>
      </c>
      <c r="Z195" s="260">
        <f t="shared" si="41"/>
        <v>0</v>
      </c>
      <c r="AA195" s="243">
        <f t="shared" si="42"/>
        <v>0</v>
      </c>
    </row>
    <row r="196" spans="1:27" s="244" customFormat="1" ht="16.899999999999999" customHeight="1" x14ac:dyDescent="0.25">
      <c r="A196" s="400" t="str">
        <f>IF('1042Bd Stammdaten Mitarb.'!A192="","",'1042Bd Stammdaten Mitarb.'!A192)</f>
        <v/>
      </c>
      <c r="B196" s="401" t="str">
        <f>IF('1042Bd Stammdaten Mitarb.'!B192="","",'1042Bd Stammdaten Mitarb.'!B192)</f>
        <v/>
      </c>
      <c r="C196" s="562" t="str">
        <f>IF('1042Bd Stammdaten Mitarb.'!C192="","",'1042Bd Stammdaten Mitarb.'!C192)</f>
        <v/>
      </c>
      <c r="D196" s="563"/>
      <c r="E196" s="480" t="str">
        <f>IF('1042Bd Stammdaten Mitarb.'!D192="","",'1042Bd Stammdaten Mitarb.'!D192)</f>
        <v/>
      </c>
      <c r="F196" s="212" t="str">
        <f>IF(A196="","",'1042Bd Stammdaten Mitarb.'!M192)</f>
        <v/>
      </c>
      <c r="G196" s="214"/>
      <c r="H196" s="170"/>
      <c r="I196" s="170"/>
      <c r="J196" s="87" t="str">
        <f t="shared" si="32"/>
        <v/>
      </c>
      <c r="K196" s="212" t="str">
        <f>IF(A196="","",'1042Bd Stammdaten Mitarb.'!M192)</f>
        <v/>
      </c>
      <c r="L196" s="213"/>
      <c r="M196" s="170"/>
      <c r="N196" s="170"/>
      <c r="O196" s="88" t="str">
        <f t="shared" si="33"/>
        <v/>
      </c>
      <c r="P196" s="258"/>
      <c r="Q196" s="259" t="str">
        <f>IF($C196="","",'1042Ed Abrechnung'!D196)</f>
        <v/>
      </c>
      <c r="R196" s="259" t="str">
        <f>IF(OR($C196="",'1042Bd Stammdaten Mitarb.'!M192=""),"",'1042Bd Stammdaten Mitarb.'!M192)</f>
        <v/>
      </c>
      <c r="S196" s="258" t="str">
        <f t="shared" si="34"/>
        <v/>
      </c>
      <c r="T196" s="258" t="str">
        <f t="shared" si="35"/>
        <v/>
      </c>
      <c r="U196" s="260">
        <f t="shared" si="36"/>
        <v>0</v>
      </c>
      <c r="V196" s="260">
        <f t="shared" si="37"/>
        <v>0</v>
      </c>
      <c r="W196" s="260">
        <f t="shared" si="38"/>
        <v>0</v>
      </c>
      <c r="X196" s="260">
        <f t="shared" si="39"/>
        <v>0</v>
      </c>
      <c r="Y196" s="260">
        <f t="shared" si="40"/>
        <v>0</v>
      </c>
      <c r="Z196" s="260">
        <f t="shared" si="41"/>
        <v>0</v>
      </c>
      <c r="AA196" s="243">
        <f t="shared" si="42"/>
        <v>0</v>
      </c>
    </row>
    <row r="197" spans="1:27" s="244" customFormat="1" ht="16.899999999999999" customHeight="1" x14ac:dyDescent="0.25">
      <c r="A197" s="400" t="str">
        <f>IF('1042Bd Stammdaten Mitarb.'!A193="","",'1042Bd Stammdaten Mitarb.'!A193)</f>
        <v/>
      </c>
      <c r="B197" s="401" t="str">
        <f>IF('1042Bd Stammdaten Mitarb.'!B193="","",'1042Bd Stammdaten Mitarb.'!B193)</f>
        <v/>
      </c>
      <c r="C197" s="562" t="str">
        <f>IF('1042Bd Stammdaten Mitarb.'!C193="","",'1042Bd Stammdaten Mitarb.'!C193)</f>
        <v/>
      </c>
      <c r="D197" s="563"/>
      <c r="E197" s="480" t="str">
        <f>IF('1042Bd Stammdaten Mitarb.'!D193="","",'1042Bd Stammdaten Mitarb.'!D193)</f>
        <v/>
      </c>
      <c r="F197" s="212" t="str">
        <f>IF(A197="","",'1042Bd Stammdaten Mitarb.'!M193)</f>
        <v/>
      </c>
      <c r="G197" s="214"/>
      <c r="H197" s="170"/>
      <c r="I197" s="170"/>
      <c r="J197" s="87" t="str">
        <f t="shared" si="32"/>
        <v/>
      </c>
      <c r="K197" s="212" t="str">
        <f>IF(A197="","",'1042Bd Stammdaten Mitarb.'!M193)</f>
        <v/>
      </c>
      <c r="L197" s="213"/>
      <c r="M197" s="170"/>
      <c r="N197" s="170"/>
      <c r="O197" s="88" t="str">
        <f t="shared" si="33"/>
        <v/>
      </c>
      <c r="P197" s="258"/>
      <c r="Q197" s="259" t="str">
        <f>IF($C197="","",'1042Ed Abrechnung'!D197)</f>
        <v/>
      </c>
      <c r="R197" s="259" t="str">
        <f>IF(OR($C197="",'1042Bd Stammdaten Mitarb.'!M193=""),"",'1042Bd Stammdaten Mitarb.'!M193)</f>
        <v/>
      </c>
      <c r="S197" s="258" t="str">
        <f t="shared" si="34"/>
        <v/>
      </c>
      <c r="T197" s="258" t="str">
        <f t="shared" si="35"/>
        <v/>
      </c>
      <c r="U197" s="260">
        <f t="shared" si="36"/>
        <v>0</v>
      </c>
      <c r="V197" s="260">
        <f t="shared" si="37"/>
        <v>0</v>
      </c>
      <c r="W197" s="260">
        <f t="shared" si="38"/>
        <v>0</v>
      </c>
      <c r="X197" s="260">
        <f t="shared" si="39"/>
        <v>0</v>
      </c>
      <c r="Y197" s="260">
        <f t="shared" si="40"/>
        <v>0</v>
      </c>
      <c r="Z197" s="260">
        <f t="shared" si="41"/>
        <v>0</v>
      </c>
      <c r="AA197" s="243">
        <f t="shared" si="42"/>
        <v>0</v>
      </c>
    </row>
    <row r="198" spans="1:27" s="244" customFormat="1" ht="16.899999999999999" customHeight="1" x14ac:dyDescent="0.25">
      <c r="A198" s="400" t="str">
        <f>IF('1042Bd Stammdaten Mitarb.'!A194="","",'1042Bd Stammdaten Mitarb.'!A194)</f>
        <v/>
      </c>
      <c r="B198" s="401" t="str">
        <f>IF('1042Bd Stammdaten Mitarb.'!B194="","",'1042Bd Stammdaten Mitarb.'!B194)</f>
        <v/>
      </c>
      <c r="C198" s="562" t="str">
        <f>IF('1042Bd Stammdaten Mitarb.'!C194="","",'1042Bd Stammdaten Mitarb.'!C194)</f>
        <v/>
      </c>
      <c r="D198" s="563"/>
      <c r="E198" s="480" t="str">
        <f>IF('1042Bd Stammdaten Mitarb.'!D194="","",'1042Bd Stammdaten Mitarb.'!D194)</f>
        <v/>
      </c>
      <c r="F198" s="212" t="str">
        <f>IF(A198="","",'1042Bd Stammdaten Mitarb.'!M194)</f>
        <v/>
      </c>
      <c r="G198" s="214"/>
      <c r="H198" s="170"/>
      <c r="I198" s="170"/>
      <c r="J198" s="87" t="str">
        <f t="shared" si="32"/>
        <v/>
      </c>
      <c r="K198" s="212" t="str">
        <f>IF(A198="","",'1042Bd Stammdaten Mitarb.'!M194)</f>
        <v/>
      </c>
      <c r="L198" s="213"/>
      <c r="M198" s="170"/>
      <c r="N198" s="170"/>
      <c r="O198" s="88" t="str">
        <f t="shared" si="33"/>
        <v/>
      </c>
      <c r="P198" s="258"/>
      <c r="Q198" s="259" t="str">
        <f>IF($C198="","",'1042Ed Abrechnung'!D198)</f>
        <v/>
      </c>
      <c r="R198" s="259" t="str">
        <f>IF(OR($C198="",'1042Bd Stammdaten Mitarb.'!M194=""),"",'1042Bd Stammdaten Mitarb.'!M194)</f>
        <v/>
      </c>
      <c r="S198" s="258" t="str">
        <f t="shared" si="34"/>
        <v/>
      </c>
      <c r="T198" s="258" t="str">
        <f t="shared" si="35"/>
        <v/>
      </c>
      <c r="U198" s="260">
        <f t="shared" si="36"/>
        <v>0</v>
      </c>
      <c r="V198" s="260">
        <f t="shared" si="37"/>
        <v>0</v>
      </c>
      <c r="W198" s="260">
        <f t="shared" si="38"/>
        <v>0</v>
      </c>
      <c r="X198" s="260">
        <f t="shared" si="39"/>
        <v>0</v>
      </c>
      <c r="Y198" s="260">
        <f t="shared" si="40"/>
        <v>0</v>
      </c>
      <c r="Z198" s="260">
        <f t="shared" si="41"/>
        <v>0</v>
      </c>
      <c r="AA198" s="243">
        <f t="shared" si="42"/>
        <v>0</v>
      </c>
    </row>
    <row r="199" spans="1:27" s="244" customFormat="1" ht="16.899999999999999" customHeight="1" x14ac:dyDescent="0.25">
      <c r="A199" s="400" t="str">
        <f>IF('1042Bd Stammdaten Mitarb.'!A195="","",'1042Bd Stammdaten Mitarb.'!A195)</f>
        <v/>
      </c>
      <c r="B199" s="401" t="str">
        <f>IF('1042Bd Stammdaten Mitarb.'!B195="","",'1042Bd Stammdaten Mitarb.'!B195)</f>
        <v/>
      </c>
      <c r="C199" s="562" t="str">
        <f>IF('1042Bd Stammdaten Mitarb.'!C195="","",'1042Bd Stammdaten Mitarb.'!C195)</f>
        <v/>
      </c>
      <c r="D199" s="563"/>
      <c r="E199" s="480" t="str">
        <f>IF('1042Bd Stammdaten Mitarb.'!D195="","",'1042Bd Stammdaten Mitarb.'!D195)</f>
        <v/>
      </c>
      <c r="F199" s="212" t="str">
        <f>IF(A199="","",'1042Bd Stammdaten Mitarb.'!M195)</f>
        <v/>
      </c>
      <c r="G199" s="214"/>
      <c r="H199" s="170"/>
      <c r="I199" s="170"/>
      <c r="J199" s="87" t="str">
        <f t="shared" si="32"/>
        <v/>
      </c>
      <c r="K199" s="212" t="str">
        <f>IF(A199="","",'1042Bd Stammdaten Mitarb.'!M195)</f>
        <v/>
      </c>
      <c r="L199" s="213"/>
      <c r="M199" s="170"/>
      <c r="N199" s="170"/>
      <c r="O199" s="88" t="str">
        <f t="shared" si="33"/>
        <v/>
      </c>
      <c r="P199" s="258"/>
      <c r="Q199" s="259" t="str">
        <f>IF($C199="","",'1042Ed Abrechnung'!D199)</f>
        <v/>
      </c>
      <c r="R199" s="259" t="str">
        <f>IF(OR($C199="",'1042Bd Stammdaten Mitarb.'!M195=""),"",'1042Bd Stammdaten Mitarb.'!M195)</f>
        <v/>
      </c>
      <c r="S199" s="258" t="str">
        <f t="shared" si="34"/>
        <v/>
      </c>
      <c r="T199" s="258" t="str">
        <f t="shared" si="35"/>
        <v/>
      </c>
      <c r="U199" s="260">
        <f t="shared" si="36"/>
        <v>0</v>
      </c>
      <c r="V199" s="260">
        <f t="shared" si="37"/>
        <v>0</v>
      </c>
      <c r="W199" s="260">
        <f t="shared" si="38"/>
        <v>0</v>
      </c>
      <c r="X199" s="260">
        <f t="shared" si="39"/>
        <v>0</v>
      </c>
      <c r="Y199" s="260">
        <f t="shared" si="40"/>
        <v>0</v>
      </c>
      <c r="Z199" s="260">
        <f t="shared" si="41"/>
        <v>0</v>
      </c>
      <c r="AA199" s="243">
        <f t="shared" si="42"/>
        <v>0</v>
      </c>
    </row>
    <row r="200" spans="1:27" s="244" customFormat="1" ht="16.899999999999999" customHeight="1" x14ac:dyDescent="0.25">
      <c r="A200" s="400" t="str">
        <f>IF('1042Bd Stammdaten Mitarb.'!A196="","",'1042Bd Stammdaten Mitarb.'!A196)</f>
        <v/>
      </c>
      <c r="B200" s="401" t="str">
        <f>IF('1042Bd Stammdaten Mitarb.'!B196="","",'1042Bd Stammdaten Mitarb.'!B196)</f>
        <v/>
      </c>
      <c r="C200" s="562" t="str">
        <f>IF('1042Bd Stammdaten Mitarb.'!C196="","",'1042Bd Stammdaten Mitarb.'!C196)</f>
        <v/>
      </c>
      <c r="D200" s="563"/>
      <c r="E200" s="480" t="str">
        <f>IF('1042Bd Stammdaten Mitarb.'!D196="","",'1042Bd Stammdaten Mitarb.'!D196)</f>
        <v/>
      </c>
      <c r="F200" s="212" t="str">
        <f>IF(A200="","",'1042Bd Stammdaten Mitarb.'!M196)</f>
        <v/>
      </c>
      <c r="G200" s="214"/>
      <c r="H200" s="170"/>
      <c r="I200" s="170"/>
      <c r="J200" s="87" t="str">
        <f t="shared" si="32"/>
        <v/>
      </c>
      <c r="K200" s="212" t="str">
        <f>IF(A200="","",'1042Bd Stammdaten Mitarb.'!M196)</f>
        <v/>
      </c>
      <c r="L200" s="213"/>
      <c r="M200" s="170"/>
      <c r="N200" s="170"/>
      <c r="O200" s="88" t="str">
        <f t="shared" si="33"/>
        <v/>
      </c>
      <c r="P200" s="258"/>
      <c r="Q200" s="259" t="str">
        <f>IF($C200="","",'1042Ed Abrechnung'!D200)</f>
        <v/>
      </c>
      <c r="R200" s="259" t="str">
        <f>IF(OR($C200="",'1042Bd Stammdaten Mitarb.'!M196=""),"",'1042Bd Stammdaten Mitarb.'!M196)</f>
        <v/>
      </c>
      <c r="S200" s="258" t="str">
        <f t="shared" si="34"/>
        <v/>
      </c>
      <c r="T200" s="258" t="str">
        <f t="shared" si="35"/>
        <v/>
      </c>
      <c r="U200" s="260">
        <f t="shared" si="36"/>
        <v>0</v>
      </c>
      <c r="V200" s="260">
        <f t="shared" si="37"/>
        <v>0</v>
      </c>
      <c r="W200" s="260">
        <f t="shared" si="38"/>
        <v>0</v>
      </c>
      <c r="X200" s="260">
        <f t="shared" si="39"/>
        <v>0</v>
      </c>
      <c r="Y200" s="260">
        <f t="shared" si="40"/>
        <v>0</v>
      </c>
      <c r="Z200" s="260">
        <f t="shared" si="41"/>
        <v>0</v>
      </c>
      <c r="AA200" s="243">
        <f t="shared" si="42"/>
        <v>0</v>
      </c>
    </row>
    <row r="201" spans="1:27" s="244" customFormat="1" ht="16.899999999999999" customHeight="1" x14ac:dyDescent="0.25">
      <c r="A201" s="400" t="str">
        <f>IF('1042Bd Stammdaten Mitarb.'!A197="","",'1042Bd Stammdaten Mitarb.'!A197)</f>
        <v/>
      </c>
      <c r="B201" s="401" t="str">
        <f>IF('1042Bd Stammdaten Mitarb.'!B197="","",'1042Bd Stammdaten Mitarb.'!B197)</f>
        <v/>
      </c>
      <c r="C201" s="562" t="str">
        <f>IF('1042Bd Stammdaten Mitarb.'!C197="","",'1042Bd Stammdaten Mitarb.'!C197)</f>
        <v/>
      </c>
      <c r="D201" s="563"/>
      <c r="E201" s="480" t="str">
        <f>IF('1042Bd Stammdaten Mitarb.'!D197="","",'1042Bd Stammdaten Mitarb.'!D197)</f>
        <v/>
      </c>
      <c r="F201" s="212" t="str">
        <f>IF(A201="","",'1042Bd Stammdaten Mitarb.'!M197)</f>
        <v/>
      </c>
      <c r="G201" s="214"/>
      <c r="H201" s="170"/>
      <c r="I201" s="170"/>
      <c r="J201" s="87" t="str">
        <f t="shared" si="32"/>
        <v/>
      </c>
      <c r="K201" s="212" t="str">
        <f>IF(A201="","",'1042Bd Stammdaten Mitarb.'!M197)</f>
        <v/>
      </c>
      <c r="L201" s="213"/>
      <c r="M201" s="170"/>
      <c r="N201" s="170"/>
      <c r="O201" s="88" t="str">
        <f t="shared" si="33"/>
        <v/>
      </c>
      <c r="P201" s="258"/>
      <c r="Q201" s="259" t="str">
        <f>IF($C201="","",'1042Ed Abrechnung'!D201)</f>
        <v/>
      </c>
      <c r="R201" s="259" t="str">
        <f>IF(OR($C201="",'1042Bd Stammdaten Mitarb.'!M197=""),"",'1042Bd Stammdaten Mitarb.'!M197)</f>
        <v/>
      </c>
      <c r="S201" s="258" t="str">
        <f t="shared" si="34"/>
        <v/>
      </c>
      <c r="T201" s="258" t="str">
        <f t="shared" si="35"/>
        <v/>
      </c>
      <c r="U201" s="260">
        <f t="shared" si="36"/>
        <v>0</v>
      </c>
      <c r="V201" s="260">
        <f t="shared" si="37"/>
        <v>0</v>
      </c>
      <c r="W201" s="260">
        <f t="shared" si="38"/>
        <v>0</v>
      </c>
      <c r="X201" s="260">
        <f t="shared" si="39"/>
        <v>0</v>
      </c>
      <c r="Y201" s="260">
        <f t="shared" si="40"/>
        <v>0</v>
      </c>
      <c r="Z201" s="260">
        <f t="shared" si="41"/>
        <v>0</v>
      </c>
      <c r="AA201" s="243">
        <f t="shared" si="42"/>
        <v>0</v>
      </c>
    </row>
    <row r="202" spans="1:27" s="244" customFormat="1" ht="16.899999999999999" customHeight="1" x14ac:dyDescent="0.25">
      <c r="A202" s="400" t="str">
        <f>IF('1042Bd Stammdaten Mitarb.'!A198="","",'1042Bd Stammdaten Mitarb.'!A198)</f>
        <v/>
      </c>
      <c r="B202" s="401" t="str">
        <f>IF('1042Bd Stammdaten Mitarb.'!B198="","",'1042Bd Stammdaten Mitarb.'!B198)</f>
        <v/>
      </c>
      <c r="C202" s="562" t="str">
        <f>IF('1042Bd Stammdaten Mitarb.'!C198="","",'1042Bd Stammdaten Mitarb.'!C198)</f>
        <v/>
      </c>
      <c r="D202" s="563"/>
      <c r="E202" s="480" t="str">
        <f>IF('1042Bd Stammdaten Mitarb.'!D198="","",'1042Bd Stammdaten Mitarb.'!D198)</f>
        <v/>
      </c>
      <c r="F202" s="212" t="str">
        <f>IF(A202="","",'1042Bd Stammdaten Mitarb.'!M198)</f>
        <v/>
      </c>
      <c r="G202" s="214"/>
      <c r="H202" s="170"/>
      <c r="I202" s="170"/>
      <c r="J202" s="87" t="str">
        <f t="shared" si="32"/>
        <v/>
      </c>
      <c r="K202" s="212" t="str">
        <f>IF(A202="","",'1042Bd Stammdaten Mitarb.'!M198)</f>
        <v/>
      </c>
      <c r="L202" s="213"/>
      <c r="M202" s="170"/>
      <c r="N202" s="170"/>
      <c r="O202" s="88" t="str">
        <f t="shared" si="33"/>
        <v/>
      </c>
      <c r="P202" s="258"/>
      <c r="Q202" s="259" t="str">
        <f>IF($C202="","",'1042Ed Abrechnung'!D202)</f>
        <v/>
      </c>
      <c r="R202" s="259" t="str">
        <f>IF(OR($C202="",'1042Bd Stammdaten Mitarb.'!M198=""),"",'1042Bd Stammdaten Mitarb.'!M198)</f>
        <v/>
      </c>
      <c r="S202" s="258" t="str">
        <f t="shared" si="34"/>
        <v/>
      </c>
      <c r="T202" s="258" t="str">
        <f t="shared" si="35"/>
        <v/>
      </c>
      <c r="U202" s="260">
        <f t="shared" si="36"/>
        <v>0</v>
      </c>
      <c r="V202" s="260">
        <f t="shared" si="37"/>
        <v>0</v>
      </c>
      <c r="W202" s="260">
        <f t="shared" si="38"/>
        <v>0</v>
      </c>
      <c r="X202" s="260">
        <f t="shared" si="39"/>
        <v>0</v>
      </c>
      <c r="Y202" s="260">
        <f t="shared" si="40"/>
        <v>0</v>
      </c>
      <c r="Z202" s="260">
        <f t="shared" si="41"/>
        <v>0</v>
      </c>
      <c r="AA202" s="243">
        <f t="shared" si="42"/>
        <v>0</v>
      </c>
    </row>
    <row r="203" spans="1:27" s="244" customFormat="1" ht="16.899999999999999" customHeight="1" x14ac:dyDescent="0.25">
      <c r="A203" s="400" t="str">
        <f>IF('1042Bd Stammdaten Mitarb.'!A199="","",'1042Bd Stammdaten Mitarb.'!A199)</f>
        <v/>
      </c>
      <c r="B203" s="401" t="str">
        <f>IF('1042Bd Stammdaten Mitarb.'!B199="","",'1042Bd Stammdaten Mitarb.'!B199)</f>
        <v/>
      </c>
      <c r="C203" s="562" t="str">
        <f>IF('1042Bd Stammdaten Mitarb.'!C199="","",'1042Bd Stammdaten Mitarb.'!C199)</f>
        <v/>
      </c>
      <c r="D203" s="563"/>
      <c r="E203" s="480" t="str">
        <f>IF('1042Bd Stammdaten Mitarb.'!D199="","",'1042Bd Stammdaten Mitarb.'!D199)</f>
        <v/>
      </c>
      <c r="F203" s="212" t="str">
        <f>IF(A203="","",'1042Bd Stammdaten Mitarb.'!M199)</f>
        <v/>
      </c>
      <c r="G203" s="214"/>
      <c r="H203" s="170"/>
      <c r="I203" s="170"/>
      <c r="J203" s="87" t="str">
        <f t="shared" si="32"/>
        <v/>
      </c>
      <c r="K203" s="212" t="str">
        <f>IF(A203="","",'1042Bd Stammdaten Mitarb.'!M199)</f>
        <v/>
      </c>
      <c r="L203" s="213"/>
      <c r="M203" s="170"/>
      <c r="N203" s="170"/>
      <c r="O203" s="88" t="str">
        <f t="shared" si="33"/>
        <v/>
      </c>
      <c r="P203" s="258"/>
      <c r="Q203" s="259" t="str">
        <f>IF($C203="","",'1042Ed Abrechnung'!D203)</f>
        <v/>
      </c>
      <c r="R203" s="259" t="str">
        <f>IF(OR($C203="",'1042Bd Stammdaten Mitarb.'!M199=""),"",'1042Bd Stammdaten Mitarb.'!M199)</f>
        <v/>
      </c>
      <c r="S203" s="258" t="str">
        <f t="shared" si="34"/>
        <v/>
      </c>
      <c r="T203" s="258" t="str">
        <f t="shared" si="35"/>
        <v/>
      </c>
      <c r="U203" s="260">
        <f t="shared" si="36"/>
        <v>0</v>
      </c>
      <c r="V203" s="260">
        <f t="shared" si="37"/>
        <v>0</v>
      </c>
      <c r="W203" s="260">
        <f t="shared" si="38"/>
        <v>0</v>
      </c>
      <c r="X203" s="260">
        <f t="shared" si="39"/>
        <v>0</v>
      </c>
      <c r="Y203" s="260">
        <f t="shared" si="40"/>
        <v>0</v>
      </c>
      <c r="Z203" s="260">
        <f t="shared" si="41"/>
        <v>0</v>
      </c>
      <c r="AA203" s="243">
        <f t="shared" si="42"/>
        <v>0</v>
      </c>
    </row>
    <row r="204" spans="1:27" s="244" customFormat="1" ht="16.899999999999999" customHeight="1" x14ac:dyDescent="0.25">
      <c r="A204" s="400" t="str">
        <f>IF('1042Bd Stammdaten Mitarb.'!A200="","",'1042Bd Stammdaten Mitarb.'!A200)</f>
        <v/>
      </c>
      <c r="B204" s="401" t="str">
        <f>IF('1042Bd Stammdaten Mitarb.'!B200="","",'1042Bd Stammdaten Mitarb.'!B200)</f>
        <v/>
      </c>
      <c r="C204" s="562" t="str">
        <f>IF('1042Bd Stammdaten Mitarb.'!C200="","",'1042Bd Stammdaten Mitarb.'!C200)</f>
        <v/>
      </c>
      <c r="D204" s="563"/>
      <c r="E204" s="480" t="str">
        <f>IF('1042Bd Stammdaten Mitarb.'!D200="","",'1042Bd Stammdaten Mitarb.'!D200)</f>
        <v/>
      </c>
      <c r="F204" s="212" t="str">
        <f>IF(A204="","",'1042Bd Stammdaten Mitarb.'!M200)</f>
        <v/>
      </c>
      <c r="G204" s="214"/>
      <c r="H204" s="170"/>
      <c r="I204" s="170"/>
      <c r="J204" s="87" t="str">
        <f t="shared" si="32"/>
        <v/>
      </c>
      <c r="K204" s="212" t="str">
        <f>IF(A204="","",'1042Bd Stammdaten Mitarb.'!M200)</f>
        <v/>
      </c>
      <c r="L204" s="213"/>
      <c r="M204" s="170"/>
      <c r="N204" s="170"/>
      <c r="O204" s="88" t="str">
        <f t="shared" si="33"/>
        <v/>
      </c>
      <c r="P204" s="258"/>
      <c r="Q204" s="259" t="str">
        <f>IF($C204="","",'1042Ed Abrechnung'!D204)</f>
        <v/>
      </c>
      <c r="R204" s="259" t="str">
        <f>IF(OR($C204="",'1042Bd Stammdaten Mitarb.'!M200=""),"",'1042Bd Stammdaten Mitarb.'!M200)</f>
        <v/>
      </c>
      <c r="S204" s="258" t="str">
        <f t="shared" si="34"/>
        <v/>
      </c>
      <c r="T204" s="258" t="str">
        <f t="shared" si="35"/>
        <v/>
      </c>
      <c r="U204" s="260">
        <f t="shared" si="36"/>
        <v>0</v>
      </c>
      <c r="V204" s="260">
        <f t="shared" si="37"/>
        <v>0</v>
      </c>
      <c r="W204" s="260">
        <f t="shared" si="38"/>
        <v>0</v>
      </c>
      <c r="X204" s="260">
        <f t="shared" si="39"/>
        <v>0</v>
      </c>
      <c r="Y204" s="260">
        <f t="shared" si="40"/>
        <v>0</v>
      </c>
      <c r="Z204" s="260">
        <f t="shared" si="41"/>
        <v>0</v>
      </c>
      <c r="AA204" s="243">
        <f t="shared" si="42"/>
        <v>0</v>
      </c>
    </row>
    <row r="205" spans="1:27" s="244" customFormat="1" ht="16.899999999999999" customHeight="1" x14ac:dyDescent="0.25">
      <c r="A205" s="400" t="str">
        <f>IF('1042Bd Stammdaten Mitarb.'!A201="","",'1042Bd Stammdaten Mitarb.'!A201)</f>
        <v/>
      </c>
      <c r="B205" s="401" t="str">
        <f>IF('1042Bd Stammdaten Mitarb.'!B201="","",'1042Bd Stammdaten Mitarb.'!B201)</f>
        <v/>
      </c>
      <c r="C205" s="562" t="str">
        <f>IF('1042Bd Stammdaten Mitarb.'!C201="","",'1042Bd Stammdaten Mitarb.'!C201)</f>
        <v/>
      </c>
      <c r="D205" s="563"/>
      <c r="E205" s="480" t="str">
        <f>IF('1042Bd Stammdaten Mitarb.'!D201="","",'1042Bd Stammdaten Mitarb.'!D201)</f>
        <v/>
      </c>
      <c r="F205" s="212" t="str">
        <f>IF(A205="","",'1042Bd Stammdaten Mitarb.'!M201)</f>
        <v/>
      </c>
      <c r="G205" s="214"/>
      <c r="H205" s="170"/>
      <c r="I205" s="170"/>
      <c r="J205" s="87" t="str">
        <f t="shared" si="32"/>
        <v/>
      </c>
      <c r="K205" s="212" t="str">
        <f>IF(A205="","",'1042Bd Stammdaten Mitarb.'!M201)</f>
        <v/>
      </c>
      <c r="L205" s="213"/>
      <c r="M205" s="170"/>
      <c r="N205" s="170"/>
      <c r="O205" s="88" t="str">
        <f t="shared" si="33"/>
        <v/>
      </c>
      <c r="P205" s="258"/>
      <c r="Q205" s="259" t="str">
        <f>IF($C205="","",'1042Ed Abrechnung'!D205)</f>
        <v/>
      </c>
      <c r="R205" s="259" t="str">
        <f>IF(OR($C205="",'1042Bd Stammdaten Mitarb.'!M201=""),"",'1042Bd Stammdaten Mitarb.'!M201)</f>
        <v/>
      </c>
      <c r="S205" s="258" t="str">
        <f t="shared" si="34"/>
        <v/>
      </c>
      <c r="T205" s="258" t="str">
        <f t="shared" si="35"/>
        <v/>
      </c>
      <c r="U205" s="260">
        <f t="shared" si="36"/>
        <v>0</v>
      </c>
      <c r="V205" s="260">
        <f t="shared" si="37"/>
        <v>0</v>
      </c>
      <c r="W205" s="260">
        <f t="shared" si="38"/>
        <v>0</v>
      </c>
      <c r="X205" s="260">
        <f t="shared" si="39"/>
        <v>0</v>
      </c>
      <c r="Y205" s="260">
        <f t="shared" si="40"/>
        <v>0</v>
      </c>
      <c r="Z205" s="260">
        <f t="shared" si="41"/>
        <v>0</v>
      </c>
      <c r="AA205" s="243">
        <f t="shared" si="42"/>
        <v>0</v>
      </c>
    </row>
    <row r="206" spans="1:27" s="244" customFormat="1" ht="16.899999999999999" customHeight="1" x14ac:dyDescent="0.25">
      <c r="A206" s="400" t="str">
        <f>IF('1042Bd Stammdaten Mitarb.'!A202="","",'1042Bd Stammdaten Mitarb.'!A202)</f>
        <v/>
      </c>
      <c r="B206" s="401" t="str">
        <f>IF('1042Bd Stammdaten Mitarb.'!B202="","",'1042Bd Stammdaten Mitarb.'!B202)</f>
        <v/>
      </c>
      <c r="C206" s="562" t="str">
        <f>IF('1042Bd Stammdaten Mitarb.'!C202="","",'1042Bd Stammdaten Mitarb.'!C202)</f>
        <v/>
      </c>
      <c r="D206" s="563"/>
      <c r="E206" s="480" t="str">
        <f>IF('1042Bd Stammdaten Mitarb.'!D202="","",'1042Bd Stammdaten Mitarb.'!D202)</f>
        <v/>
      </c>
      <c r="F206" s="212" t="str">
        <f>IF(A206="","",'1042Bd Stammdaten Mitarb.'!M202)</f>
        <v/>
      </c>
      <c r="G206" s="214"/>
      <c r="H206" s="170"/>
      <c r="I206" s="170"/>
      <c r="J206" s="87" t="str">
        <f t="shared" ref="J206:J211" si="43">S206</f>
        <v/>
      </c>
      <c r="K206" s="212" t="str">
        <f>IF(A206="","",'1042Bd Stammdaten Mitarb.'!M202)</f>
        <v/>
      </c>
      <c r="L206" s="213"/>
      <c r="M206" s="170"/>
      <c r="N206" s="170"/>
      <c r="O206" s="88" t="str">
        <f t="shared" ref="O206:O211" si="44">T206</f>
        <v/>
      </c>
      <c r="P206" s="258"/>
      <c r="Q206" s="259" t="str">
        <f>IF($C206="","",'1042Ed Abrechnung'!D206)</f>
        <v/>
      </c>
      <c r="R206" s="259" t="str">
        <f>IF(OR($C206="",'1042Bd Stammdaten Mitarb.'!M202=""),"",'1042Bd Stammdaten Mitarb.'!M202)</f>
        <v/>
      </c>
      <c r="S206" s="258" t="str">
        <f t="shared" ref="S206:S211" si="45">IF(OR($C206="",G206="",H206="",I206=""),"",MAX(G206-H206-I206,0))</f>
        <v/>
      </c>
      <c r="T206" s="258" t="str">
        <f t="shared" ref="T206:T211" si="46">IF(OR(L206="",M206="",N206=""),"",MAX(L206-M206-N206,0))</f>
        <v/>
      </c>
      <c r="U206" s="260">
        <f t="shared" ref="U206:U211" si="47">IF(OR(J206=""),0,G206)</f>
        <v>0</v>
      </c>
      <c r="V206" s="260">
        <f t="shared" ref="V206:V211" si="48">IF(OR(J206=""),0,I206)</f>
        <v>0</v>
      </c>
      <c r="W206" s="260">
        <f t="shared" ref="W206:W211" si="49">IF(OR(J206&lt;=0,J206=""),0,S206)</f>
        <v>0</v>
      </c>
      <c r="X206" s="260">
        <f t="shared" ref="X206:X211" si="50">IF(OR(O206=""),0,L206)</f>
        <v>0</v>
      </c>
      <c r="Y206" s="260">
        <f t="shared" ref="Y206:Y211" si="51">IF(OR(O206=""),0,N206)</f>
        <v>0</v>
      </c>
      <c r="Z206" s="260">
        <f t="shared" ref="Z206:Z211" si="52">IF(OR(O206&lt;=0,O206=""),0,T206)</f>
        <v>0</v>
      </c>
      <c r="AA206" s="243">
        <f t="shared" ref="AA206:AA211" si="53">MAX(Q206:Z206)</f>
        <v>0</v>
      </c>
    </row>
    <row r="207" spans="1:27" s="244" customFormat="1" ht="16.899999999999999" customHeight="1" x14ac:dyDescent="0.25">
      <c r="A207" s="400" t="str">
        <f>IF('1042Bd Stammdaten Mitarb.'!A203="","",'1042Bd Stammdaten Mitarb.'!A203)</f>
        <v/>
      </c>
      <c r="B207" s="401" t="str">
        <f>IF('1042Bd Stammdaten Mitarb.'!B203="","",'1042Bd Stammdaten Mitarb.'!B203)</f>
        <v/>
      </c>
      <c r="C207" s="562" t="str">
        <f>IF('1042Bd Stammdaten Mitarb.'!C203="","",'1042Bd Stammdaten Mitarb.'!C203)</f>
        <v/>
      </c>
      <c r="D207" s="563"/>
      <c r="E207" s="480" t="str">
        <f>IF('1042Bd Stammdaten Mitarb.'!D203="","",'1042Bd Stammdaten Mitarb.'!D203)</f>
        <v/>
      </c>
      <c r="F207" s="212" t="str">
        <f>IF(A207="","",'1042Bd Stammdaten Mitarb.'!M203)</f>
        <v/>
      </c>
      <c r="G207" s="214"/>
      <c r="H207" s="170"/>
      <c r="I207" s="170"/>
      <c r="J207" s="87" t="str">
        <f t="shared" si="43"/>
        <v/>
      </c>
      <c r="K207" s="212" t="str">
        <f>IF(A207="","",'1042Bd Stammdaten Mitarb.'!M203)</f>
        <v/>
      </c>
      <c r="L207" s="213"/>
      <c r="M207" s="170"/>
      <c r="N207" s="170"/>
      <c r="O207" s="88" t="str">
        <f t="shared" si="44"/>
        <v/>
      </c>
      <c r="P207" s="258"/>
      <c r="Q207" s="259" t="str">
        <f>IF($C207="","",'1042Ed Abrechnung'!D207)</f>
        <v/>
      </c>
      <c r="R207" s="259" t="str">
        <f>IF(OR($C207="",'1042Bd Stammdaten Mitarb.'!M203=""),"",'1042Bd Stammdaten Mitarb.'!M203)</f>
        <v/>
      </c>
      <c r="S207" s="258" t="str">
        <f t="shared" si="45"/>
        <v/>
      </c>
      <c r="T207" s="258" t="str">
        <f t="shared" si="46"/>
        <v/>
      </c>
      <c r="U207" s="260">
        <f t="shared" si="47"/>
        <v>0</v>
      </c>
      <c r="V207" s="260">
        <f t="shared" si="48"/>
        <v>0</v>
      </c>
      <c r="W207" s="260">
        <f t="shared" si="49"/>
        <v>0</v>
      </c>
      <c r="X207" s="260">
        <f t="shared" si="50"/>
        <v>0</v>
      </c>
      <c r="Y207" s="260">
        <f t="shared" si="51"/>
        <v>0</v>
      </c>
      <c r="Z207" s="260">
        <f t="shared" si="52"/>
        <v>0</v>
      </c>
      <c r="AA207" s="243">
        <f t="shared" si="53"/>
        <v>0</v>
      </c>
    </row>
    <row r="208" spans="1:27" s="244" customFormat="1" ht="16.899999999999999" customHeight="1" x14ac:dyDescent="0.25">
      <c r="A208" s="400" t="str">
        <f>IF('1042Bd Stammdaten Mitarb.'!A204="","",'1042Bd Stammdaten Mitarb.'!A204)</f>
        <v/>
      </c>
      <c r="B208" s="401" t="str">
        <f>IF('1042Bd Stammdaten Mitarb.'!B204="","",'1042Bd Stammdaten Mitarb.'!B204)</f>
        <v/>
      </c>
      <c r="C208" s="562" t="str">
        <f>IF('1042Bd Stammdaten Mitarb.'!C204="","",'1042Bd Stammdaten Mitarb.'!C204)</f>
        <v/>
      </c>
      <c r="D208" s="563"/>
      <c r="E208" s="480" t="str">
        <f>IF('1042Bd Stammdaten Mitarb.'!D204="","",'1042Bd Stammdaten Mitarb.'!D204)</f>
        <v/>
      </c>
      <c r="F208" s="212" t="str">
        <f>IF(A208="","",'1042Bd Stammdaten Mitarb.'!M204)</f>
        <v/>
      </c>
      <c r="G208" s="214"/>
      <c r="H208" s="170"/>
      <c r="I208" s="170"/>
      <c r="J208" s="87" t="str">
        <f t="shared" si="43"/>
        <v/>
      </c>
      <c r="K208" s="212" t="str">
        <f>IF(A208="","",'1042Bd Stammdaten Mitarb.'!M204)</f>
        <v/>
      </c>
      <c r="L208" s="213"/>
      <c r="M208" s="170"/>
      <c r="N208" s="170"/>
      <c r="O208" s="88" t="str">
        <f t="shared" si="44"/>
        <v/>
      </c>
      <c r="P208" s="258"/>
      <c r="Q208" s="259" t="str">
        <f>IF($C208="","",'1042Ed Abrechnung'!D208)</f>
        <v/>
      </c>
      <c r="R208" s="259" t="str">
        <f>IF(OR($C208="",'1042Bd Stammdaten Mitarb.'!M204=""),"",'1042Bd Stammdaten Mitarb.'!M204)</f>
        <v/>
      </c>
      <c r="S208" s="258" t="str">
        <f t="shared" si="45"/>
        <v/>
      </c>
      <c r="T208" s="258" t="str">
        <f t="shared" si="46"/>
        <v/>
      </c>
      <c r="U208" s="260">
        <f t="shared" si="47"/>
        <v>0</v>
      </c>
      <c r="V208" s="260">
        <f t="shared" si="48"/>
        <v>0</v>
      </c>
      <c r="W208" s="260">
        <f t="shared" si="49"/>
        <v>0</v>
      </c>
      <c r="X208" s="260">
        <f t="shared" si="50"/>
        <v>0</v>
      </c>
      <c r="Y208" s="260">
        <f t="shared" si="51"/>
        <v>0</v>
      </c>
      <c r="Z208" s="260">
        <f t="shared" si="52"/>
        <v>0</v>
      </c>
      <c r="AA208" s="243">
        <f t="shared" si="53"/>
        <v>0</v>
      </c>
    </row>
    <row r="209" spans="1:27" s="244" customFormat="1" ht="16.899999999999999" customHeight="1" x14ac:dyDescent="0.25">
      <c r="A209" s="400" t="str">
        <f>IF('1042Bd Stammdaten Mitarb.'!A205="","",'1042Bd Stammdaten Mitarb.'!A205)</f>
        <v/>
      </c>
      <c r="B209" s="401" t="str">
        <f>IF('1042Bd Stammdaten Mitarb.'!B205="","",'1042Bd Stammdaten Mitarb.'!B205)</f>
        <v/>
      </c>
      <c r="C209" s="562" t="str">
        <f>IF('1042Bd Stammdaten Mitarb.'!C205="","",'1042Bd Stammdaten Mitarb.'!C205)</f>
        <v/>
      </c>
      <c r="D209" s="563"/>
      <c r="E209" s="480" t="str">
        <f>IF('1042Bd Stammdaten Mitarb.'!D205="","",'1042Bd Stammdaten Mitarb.'!D205)</f>
        <v/>
      </c>
      <c r="F209" s="212" t="str">
        <f>IF(A209="","",'1042Bd Stammdaten Mitarb.'!M205)</f>
        <v/>
      </c>
      <c r="G209" s="214"/>
      <c r="H209" s="170"/>
      <c r="I209" s="170"/>
      <c r="J209" s="87" t="str">
        <f t="shared" si="43"/>
        <v/>
      </c>
      <c r="K209" s="212" t="str">
        <f>IF(A209="","",'1042Bd Stammdaten Mitarb.'!M205)</f>
        <v/>
      </c>
      <c r="L209" s="213"/>
      <c r="M209" s="170"/>
      <c r="N209" s="170"/>
      <c r="O209" s="88" t="str">
        <f t="shared" si="44"/>
        <v/>
      </c>
      <c r="P209" s="258"/>
      <c r="Q209" s="259" t="str">
        <f>IF($C209="","",'1042Ed Abrechnung'!D209)</f>
        <v/>
      </c>
      <c r="R209" s="259" t="str">
        <f>IF(OR($C209="",'1042Bd Stammdaten Mitarb.'!M205=""),"",'1042Bd Stammdaten Mitarb.'!M205)</f>
        <v/>
      </c>
      <c r="S209" s="258" t="str">
        <f t="shared" si="45"/>
        <v/>
      </c>
      <c r="T209" s="258" t="str">
        <f t="shared" si="46"/>
        <v/>
      </c>
      <c r="U209" s="260">
        <f t="shared" si="47"/>
        <v>0</v>
      </c>
      <c r="V209" s="260">
        <f t="shared" si="48"/>
        <v>0</v>
      </c>
      <c r="W209" s="260">
        <f t="shared" si="49"/>
        <v>0</v>
      </c>
      <c r="X209" s="260">
        <f t="shared" si="50"/>
        <v>0</v>
      </c>
      <c r="Y209" s="260">
        <f t="shared" si="51"/>
        <v>0</v>
      </c>
      <c r="Z209" s="260">
        <f t="shared" si="52"/>
        <v>0</v>
      </c>
      <c r="AA209" s="243">
        <f t="shared" si="53"/>
        <v>0</v>
      </c>
    </row>
    <row r="210" spans="1:27" s="244" customFormat="1" ht="16.899999999999999" customHeight="1" x14ac:dyDescent="0.25">
      <c r="A210" s="400" t="str">
        <f>IF('1042Bd Stammdaten Mitarb.'!A206="","",'1042Bd Stammdaten Mitarb.'!A206)</f>
        <v/>
      </c>
      <c r="B210" s="401" t="str">
        <f>IF('1042Bd Stammdaten Mitarb.'!B206="","",'1042Bd Stammdaten Mitarb.'!B206)</f>
        <v/>
      </c>
      <c r="C210" s="562" t="str">
        <f>IF('1042Bd Stammdaten Mitarb.'!C206="","",'1042Bd Stammdaten Mitarb.'!C206)</f>
        <v/>
      </c>
      <c r="D210" s="563"/>
      <c r="E210" s="480" t="str">
        <f>IF('1042Bd Stammdaten Mitarb.'!D206="","",'1042Bd Stammdaten Mitarb.'!D206)</f>
        <v/>
      </c>
      <c r="F210" s="212" t="str">
        <f>IF(A210="","",'1042Bd Stammdaten Mitarb.'!M206)</f>
        <v/>
      </c>
      <c r="G210" s="214"/>
      <c r="H210" s="170"/>
      <c r="I210" s="170"/>
      <c r="J210" s="87" t="str">
        <f t="shared" si="43"/>
        <v/>
      </c>
      <c r="K210" s="212" t="str">
        <f>IF(A210="","",'1042Bd Stammdaten Mitarb.'!M206)</f>
        <v/>
      </c>
      <c r="L210" s="213"/>
      <c r="M210" s="170"/>
      <c r="N210" s="170"/>
      <c r="O210" s="88" t="str">
        <f t="shared" si="44"/>
        <v/>
      </c>
      <c r="P210" s="258"/>
      <c r="Q210" s="259" t="str">
        <f>IF($C210="","",'1042Ed Abrechnung'!D210)</f>
        <v/>
      </c>
      <c r="R210" s="259" t="str">
        <f>IF(OR($C210="",'1042Bd Stammdaten Mitarb.'!M206=""),"",'1042Bd Stammdaten Mitarb.'!M206)</f>
        <v/>
      </c>
      <c r="S210" s="258" t="str">
        <f t="shared" si="45"/>
        <v/>
      </c>
      <c r="T210" s="258" t="str">
        <f t="shared" si="46"/>
        <v/>
      </c>
      <c r="U210" s="260">
        <f t="shared" si="47"/>
        <v>0</v>
      </c>
      <c r="V210" s="260">
        <f t="shared" si="48"/>
        <v>0</v>
      </c>
      <c r="W210" s="260">
        <f t="shared" si="49"/>
        <v>0</v>
      </c>
      <c r="X210" s="260">
        <f t="shared" si="50"/>
        <v>0</v>
      </c>
      <c r="Y210" s="260">
        <f t="shared" si="51"/>
        <v>0</v>
      </c>
      <c r="Z210" s="260">
        <f t="shared" si="52"/>
        <v>0</v>
      </c>
      <c r="AA210" s="243">
        <f t="shared" si="53"/>
        <v>0</v>
      </c>
    </row>
    <row r="211" spans="1:27" s="244" customFormat="1" ht="16.899999999999999" customHeight="1" thickBot="1" x14ac:dyDescent="0.3">
      <c r="A211" s="251" t="str">
        <f>IF('1042Bd Stammdaten Mitarb.'!A207="","",'1042Bd Stammdaten Mitarb.'!A207)</f>
        <v/>
      </c>
      <c r="B211" s="252" t="str">
        <f>IF('1042Bd Stammdaten Mitarb.'!B207="","",'1042Bd Stammdaten Mitarb.'!B207)</f>
        <v/>
      </c>
      <c r="C211" s="560" t="str">
        <f>IF('1042Bd Stammdaten Mitarb.'!C207="","",'1042Bd Stammdaten Mitarb.'!C207)</f>
        <v/>
      </c>
      <c r="D211" s="561"/>
      <c r="E211" s="488" t="str">
        <f>IF('1042Bd Stammdaten Mitarb.'!D207="","",'1042Bd Stammdaten Mitarb.'!D207)</f>
        <v/>
      </c>
      <c r="F211" s="216" t="str">
        <f>IF(A211="","",'1042Bd Stammdaten Mitarb.'!M207)</f>
        <v/>
      </c>
      <c r="G211" s="215"/>
      <c r="H211" s="171"/>
      <c r="I211" s="171"/>
      <c r="J211" s="369" t="str">
        <f t="shared" si="43"/>
        <v/>
      </c>
      <c r="K211" s="216" t="str">
        <f>IF(A211="","",'1042Bd Stammdaten Mitarb.'!M207)</f>
        <v/>
      </c>
      <c r="L211" s="215"/>
      <c r="M211" s="171"/>
      <c r="N211" s="171"/>
      <c r="O211" s="89" t="str">
        <f t="shared" si="44"/>
        <v/>
      </c>
      <c r="P211" s="258"/>
      <c r="Q211" s="259" t="str">
        <f>IF($C211="","",'1042Ed Abrechnung'!D211)</f>
        <v/>
      </c>
      <c r="R211" s="259" t="str">
        <f>IF(OR($C211="",'1042Bd Stammdaten Mitarb.'!M207=""),"",'1042Bd Stammdaten Mitarb.'!M207)</f>
        <v/>
      </c>
      <c r="S211" s="258" t="str">
        <f t="shared" si="45"/>
        <v/>
      </c>
      <c r="T211" s="258" t="str">
        <f t="shared" si="46"/>
        <v/>
      </c>
      <c r="U211" s="260">
        <f t="shared" si="47"/>
        <v>0</v>
      </c>
      <c r="V211" s="260">
        <f t="shared" si="48"/>
        <v>0</v>
      </c>
      <c r="W211" s="260">
        <f t="shared" si="49"/>
        <v>0</v>
      </c>
      <c r="X211" s="260">
        <f t="shared" si="50"/>
        <v>0</v>
      </c>
      <c r="Y211" s="260">
        <f t="shared" si="51"/>
        <v>0</v>
      </c>
      <c r="Z211" s="260">
        <f t="shared" si="52"/>
        <v>0</v>
      </c>
      <c r="AA211" s="243">
        <f t="shared" si="53"/>
        <v>0</v>
      </c>
    </row>
    <row r="212" spans="1:27" x14ac:dyDescent="0.2">
      <c r="A212" s="7"/>
    </row>
  </sheetData>
  <sheetProtection algorithmName="SHA-512" hashValue="aQCEX034coQZy3ka+F2VPvPT+ZL1qK2Y5HwFWbnxtGuPCWNosTsv22UTQahOB6DBerU3GkLBzcF04TWPPn9Eyg==" saltValue="oJzd3tnmp1Xb0ZuIZGYtPQ==" spinCount="100000" sheet="1" objects="1" scenarios="1" selectLockedCells="1"/>
  <mergeCells count="213">
    <mergeCell ref="F5:O5"/>
    <mergeCell ref="C1:D1"/>
    <mergeCell ref="C2:D2"/>
    <mergeCell ref="F9:G9"/>
    <mergeCell ref="K9:L9"/>
    <mergeCell ref="H9:H10"/>
    <mergeCell ref="I9:I10"/>
    <mergeCell ref="J9:J10"/>
    <mergeCell ref="M9:M10"/>
    <mergeCell ref="N9:N10"/>
    <mergeCell ref="O9:O10"/>
    <mergeCell ref="C9:D10"/>
    <mergeCell ref="C16:D16"/>
    <mergeCell ref="C17:D17"/>
    <mergeCell ref="C18:D18"/>
    <mergeCell ref="C19:D19"/>
    <mergeCell ref="C20:D20"/>
    <mergeCell ref="C11:D11"/>
    <mergeCell ref="C12:D12"/>
    <mergeCell ref="C13:D13"/>
    <mergeCell ref="C14:D14"/>
    <mergeCell ref="C15:D15"/>
    <mergeCell ref="C26:D26"/>
    <mergeCell ref="C27:D27"/>
    <mergeCell ref="C28:D28"/>
    <mergeCell ref="C29:D29"/>
    <mergeCell ref="C30:D30"/>
    <mergeCell ref="C21:D21"/>
    <mergeCell ref="C22:D22"/>
    <mergeCell ref="C23:D23"/>
    <mergeCell ref="C24:D24"/>
    <mergeCell ref="C25:D25"/>
    <mergeCell ref="C36:D36"/>
    <mergeCell ref="C37:D37"/>
    <mergeCell ref="C38:D38"/>
    <mergeCell ref="C39:D39"/>
    <mergeCell ref="C40:D40"/>
    <mergeCell ref="C31:D31"/>
    <mergeCell ref="C32:D32"/>
    <mergeCell ref="C33:D33"/>
    <mergeCell ref="C34:D34"/>
    <mergeCell ref="C35:D35"/>
    <mergeCell ref="C46:D46"/>
    <mergeCell ref="C47:D47"/>
    <mergeCell ref="C48:D48"/>
    <mergeCell ref="C49:D49"/>
    <mergeCell ref="C50:D50"/>
    <mergeCell ref="C41:D41"/>
    <mergeCell ref="C42:D42"/>
    <mergeCell ref="C43:D43"/>
    <mergeCell ref="C44:D44"/>
    <mergeCell ref="C45:D45"/>
    <mergeCell ref="C56:D56"/>
    <mergeCell ref="C57:D57"/>
    <mergeCell ref="C58:D58"/>
    <mergeCell ref="C59:D59"/>
    <mergeCell ref="C60:D60"/>
    <mergeCell ref="C51:D51"/>
    <mergeCell ref="C52:D52"/>
    <mergeCell ref="C53:D53"/>
    <mergeCell ref="C54:D54"/>
    <mergeCell ref="C55:D55"/>
    <mergeCell ref="C66:D66"/>
    <mergeCell ref="C67:D67"/>
    <mergeCell ref="C68:D68"/>
    <mergeCell ref="C69:D69"/>
    <mergeCell ref="C70:D70"/>
    <mergeCell ref="C61:D61"/>
    <mergeCell ref="C62:D62"/>
    <mergeCell ref="C63:D63"/>
    <mergeCell ref="C64:D64"/>
    <mergeCell ref="C65:D65"/>
    <mergeCell ref="C76:D76"/>
    <mergeCell ref="C77:D77"/>
    <mergeCell ref="C78:D78"/>
    <mergeCell ref="C79:D79"/>
    <mergeCell ref="C80:D80"/>
    <mergeCell ref="C71:D71"/>
    <mergeCell ref="C72:D72"/>
    <mergeCell ref="C73:D73"/>
    <mergeCell ref="C74:D74"/>
    <mergeCell ref="C75:D75"/>
    <mergeCell ref="C86:D86"/>
    <mergeCell ref="C87:D87"/>
    <mergeCell ref="C88:D88"/>
    <mergeCell ref="C89:D89"/>
    <mergeCell ref="C90:D90"/>
    <mergeCell ref="C81:D81"/>
    <mergeCell ref="C82:D82"/>
    <mergeCell ref="C83:D83"/>
    <mergeCell ref="C84:D84"/>
    <mergeCell ref="C85:D85"/>
    <mergeCell ref="C96:D96"/>
    <mergeCell ref="C97:D97"/>
    <mergeCell ref="C98:D98"/>
    <mergeCell ref="C99:D99"/>
    <mergeCell ref="C100:D100"/>
    <mergeCell ref="C91:D91"/>
    <mergeCell ref="C92:D92"/>
    <mergeCell ref="C93:D93"/>
    <mergeCell ref="C94:D94"/>
    <mergeCell ref="C95:D95"/>
    <mergeCell ref="C106:D106"/>
    <mergeCell ref="C107:D107"/>
    <mergeCell ref="C108:D108"/>
    <mergeCell ref="C109:D109"/>
    <mergeCell ref="C110:D110"/>
    <mergeCell ref="C101:D101"/>
    <mergeCell ref="C102:D102"/>
    <mergeCell ref="C103:D103"/>
    <mergeCell ref="C104:D104"/>
    <mergeCell ref="C105:D105"/>
    <mergeCell ref="C116:D116"/>
    <mergeCell ref="C117:D117"/>
    <mergeCell ref="C118:D118"/>
    <mergeCell ref="C119:D119"/>
    <mergeCell ref="C120:D120"/>
    <mergeCell ref="C111:D111"/>
    <mergeCell ref="C112:D112"/>
    <mergeCell ref="C113:D113"/>
    <mergeCell ref="C114:D114"/>
    <mergeCell ref="C115:D115"/>
    <mergeCell ref="C126:D126"/>
    <mergeCell ref="C127:D127"/>
    <mergeCell ref="C128:D128"/>
    <mergeCell ref="C129:D129"/>
    <mergeCell ref="C130:D130"/>
    <mergeCell ref="C121:D121"/>
    <mergeCell ref="C122:D122"/>
    <mergeCell ref="C123:D123"/>
    <mergeCell ref="C124:D124"/>
    <mergeCell ref="C125:D125"/>
    <mergeCell ref="C136:D136"/>
    <mergeCell ref="C137:D137"/>
    <mergeCell ref="C138:D138"/>
    <mergeCell ref="C139:D139"/>
    <mergeCell ref="C140:D140"/>
    <mergeCell ref="C131:D131"/>
    <mergeCell ref="C132:D132"/>
    <mergeCell ref="C133:D133"/>
    <mergeCell ref="C134:D134"/>
    <mergeCell ref="C135:D135"/>
    <mergeCell ref="C146:D146"/>
    <mergeCell ref="C147:D147"/>
    <mergeCell ref="C148:D148"/>
    <mergeCell ref="C149:D149"/>
    <mergeCell ref="C150:D150"/>
    <mergeCell ref="C141:D141"/>
    <mergeCell ref="C142:D142"/>
    <mergeCell ref="C143:D143"/>
    <mergeCell ref="C144:D144"/>
    <mergeCell ref="C145:D145"/>
    <mergeCell ref="C156:D156"/>
    <mergeCell ref="C157:D157"/>
    <mergeCell ref="C158:D158"/>
    <mergeCell ref="C159:D159"/>
    <mergeCell ref="C160:D160"/>
    <mergeCell ref="C151:D151"/>
    <mergeCell ref="C152:D152"/>
    <mergeCell ref="C153:D153"/>
    <mergeCell ref="C154:D154"/>
    <mergeCell ref="C155:D155"/>
    <mergeCell ref="C166:D166"/>
    <mergeCell ref="C167:D167"/>
    <mergeCell ref="C168:D168"/>
    <mergeCell ref="C169:D169"/>
    <mergeCell ref="C170:D170"/>
    <mergeCell ref="C161:D161"/>
    <mergeCell ref="C162:D162"/>
    <mergeCell ref="C163:D163"/>
    <mergeCell ref="C164:D164"/>
    <mergeCell ref="C165:D165"/>
    <mergeCell ref="C176:D176"/>
    <mergeCell ref="C177:D177"/>
    <mergeCell ref="C178:D178"/>
    <mergeCell ref="C179:D179"/>
    <mergeCell ref="C180:D180"/>
    <mergeCell ref="C171:D171"/>
    <mergeCell ref="C172:D172"/>
    <mergeCell ref="C173:D173"/>
    <mergeCell ref="C174:D174"/>
    <mergeCell ref="C175:D175"/>
    <mergeCell ref="C186:D186"/>
    <mergeCell ref="C187:D187"/>
    <mergeCell ref="C188:D188"/>
    <mergeCell ref="C189:D189"/>
    <mergeCell ref="C190:D190"/>
    <mergeCell ref="C181:D181"/>
    <mergeCell ref="C182:D182"/>
    <mergeCell ref="C183:D183"/>
    <mergeCell ref="C184:D184"/>
    <mergeCell ref="C185:D185"/>
    <mergeCell ref="C196:D196"/>
    <mergeCell ref="C197:D197"/>
    <mergeCell ref="C198:D198"/>
    <mergeCell ref="C199:D199"/>
    <mergeCell ref="C200:D200"/>
    <mergeCell ref="C191:D191"/>
    <mergeCell ref="C192:D192"/>
    <mergeCell ref="C193:D193"/>
    <mergeCell ref="C194:D194"/>
    <mergeCell ref="C195:D195"/>
    <mergeCell ref="C211:D211"/>
    <mergeCell ref="C206:D206"/>
    <mergeCell ref="C207:D207"/>
    <mergeCell ref="C208:D208"/>
    <mergeCell ref="C209:D209"/>
    <mergeCell ref="C210:D210"/>
    <mergeCell ref="C201:D201"/>
    <mergeCell ref="C202:D202"/>
    <mergeCell ref="C203:D203"/>
    <mergeCell ref="C204:D204"/>
    <mergeCell ref="C205:D205"/>
  </mergeCells>
  <conditionalFormatting sqref="A11:A211 A213:A1048576">
    <cfRule type="cellIs" dxfId="31" priority="9" operator="between">
      <formula>7560000000000</formula>
      <formula>7569999999999</formula>
    </cfRule>
    <cfRule type="cellIs" dxfId="30" priority="10" operator="between">
      <formula>0</formula>
      <formula>9999999999</formula>
    </cfRule>
  </conditionalFormatting>
  <conditionalFormatting sqref="A12:A211 A213:A1048576">
    <cfRule type="expression" dxfId="29" priority="8">
      <formula>A12=""</formula>
    </cfRule>
  </conditionalFormatting>
  <conditionalFormatting sqref="B12:E211">
    <cfRule type="expression" dxfId="28" priority="3">
      <formula>B12=""</formula>
    </cfRule>
  </conditionalFormatting>
  <conditionalFormatting sqref="E11">
    <cfRule type="expression" dxfId="27" priority="1">
      <formula>E11=""</formula>
    </cfRule>
  </conditionalFormatting>
  <conditionalFormatting sqref="F11:I211">
    <cfRule type="cellIs" dxfId="26" priority="60" operator="lessThan">
      <formula>0</formula>
    </cfRule>
    <cfRule type="expression" dxfId="25" priority="61">
      <formula>F11=""</formula>
    </cfRule>
  </conditionalFormatting>
  <conditionalFormatting sqref="J12:J211">
    <cfRule type="expression" dxfId="24" priority="130" stopIfTrue="1">
      <formula>AND(NOT(#REF!=""),J12&gt;G12-H12-I12-#REF!)</formula>
    </cfRule>
    <cfRule type="expression" dxfId="23" priority="131" stopIfTrue="1">
      <formula>AND(NOT(#REF!=""),J12="")</formula>
    </cfRule>
  </conditionalFormatting>
  <conditionalFormatting sqref="K11:N211">
    <cfRule type="cellIs" dxfId="22" priority="58" operator="lessThan">
      <formula>0</formula>
    </cfRule>
    <cfRule type="expression" dxfId="21" priority="59">
      <formula>K11=""</formula>
    </cfRule>
  </conditionalFormatting>
  <pageMargins left="0.39370078740157483" right="0.39370078740157483" top="0.78740157480314965" bottom="0.59055118110236227" header="0.31496062992125984" footer="0.31496062992125984"/>
  <pageSetup paperSize="9" scale="49" fitToHeight="0" orientation="portrait" horizontalDpi="300" verticalDpi="300" r:id="rId1"/>
  <headerFooter>
    <oddHeader>&amp;C&amp;"Arial,Fett"&amp;28Saisonale Ausfallstunden</oddHeader>
    <oddFooter>&amp;L&amp;F / &amp;A / 06.2024&amp;RSeite  &amp;P / &amp;N</oddFooter>
  </headerFooter>
  <ignoredErrors>
    <ignoredError sqref="A13:B13"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pageSetUpPr fitToPage="1"/>
  </sheetPr>
  <dimension ref="A1:AL206"/>
  <sheetViews>
    <sheetView showGridLines="0" zoomScale="85" zoomScaleNormal="85" zoomScaleSheetLayoutView="85" zoomScalePageLayoutView="40" workbookViewId="0">
      <pane xSplit="3" ySplit="6" topLeftCell="D144" activePane="bottomRight" state="frozen"/>
      <selection sqref="A1:D1"/>
      <selection pane="topRight" sqref="A1:D1"/>
      <selection pane="bottomLeft" sqref="A1:D1"/>
      <selection pane="bottomRight" activeCell="D124" sqref="D124:AH197"/>
    </sheetView>
  </sheetViews>
  <sheetFormatPr baseColWidth="10" defaultColWidth="0" defaultRowHeight="12.75" zeroHeight="1" x14ac:dyDescent="0.2"/>
  <cols>
    <col min="1" max="2" width="20.7109375" style="21" customWidth="1"/>
    <col min="3" max="3" width="34.28515625" style="21" customWidth="1"/>
    <col min="4" max="34" width="6.7109375" style="21" customWidth="1"/>
    <col min="35" max="35" width="9.7109375" style="163" customWidth="1"/>
    <col min="36" max="36" width="50.7109375" style="21" customWidth="1"/>
    <col min="37" max="37" width="5.7109375" style="21" customWidth="1"/>
    <col min="38" max="38" width="0" style="21" hidden="1" customWidth="1"/>
    <col min="39" max="16384" width="22.5703125" style="21" hidden="1"/>
  </cols>
  <sheetData>
    <row r="1" spans="1:36" s="107" customFormat="1" ht="16.899999999999999" customHeight="1" x14ac:dyDescent="0.2">
      <c r="B1" s="168" t="s">
        <v>111</v>
      </c>
      <c r="C1" s="370" t="str">
        <f>'1042Ad Antrag'!$D$6</f>
        <v xml:space="preserve"> / </v>
      </c>
      <c r="D1" s="137"/>
      <c r="E1" s="137"/>
      <c r="F1" s="137"/>
      <c r="H1" s="138"/>
      <c r="I1" s="138"/>
      <c r="K1" s="138"/>
      <c r="N1" s="140"/>
      <c r="AI1" s="151"/>
    </row>
    <row r="2" spans="1:36" s="107" customFormat="1" ht="16.899999999999999" customHeight="1" thickBot="1" x14ac:dyDescent="0.25">
      <c r="B2" s="169" t="s">
        <v>112</v>
      </c>
      <c r="C2" s="371" t="str">
        <f>'1042Ad Antrag'!$D$24</f>
        <v/>
      </c>
      <c r="D2" s="137"/>
      <c r="E2" s="137"/>
      <c r="F2" s="137"/>
      <c r="I2" s="142"/>
      <c r="N2" s="143"/>
      <c r="AI2" s="151"/>
    </row>
    <row r="3" spans="1:36" ht="51.6" customHeight="1" thickBot="1" x14ac:dyDescent="0.25">
      <c r="D3" s="144"/>
      <c r="E3" s="144"/>
      <c r="F3" s="144"/>
      <c r="G3" s="107"/>
      <c r="H3" s="142"/>
      <c r="I3" s="142"/>
      <c r="K3" s="107"/>
      <c r="L3" s="145"/>
      <c r="N3" s="143"/>
    </row>
    <row r="4" spans="1:36" s="37" customFormat="1" ht="16.899999999999999" customHeight="1" thickBot="1" x14ac:dyDescent="0.25">
      <c r="A4" s="184" t="s">
        <v>180</v>
      </c>
      <c r="B4" s="185"/>
      <c r="C4" s="185"/>
      <c r="D4" s="184" t="s">
        <v>181</v>
      </c>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203"/>
      <c r="AJ4" s="126"/>
    </row>
    <row r="5" spans="1:36" ht="38.25" x14ac:dyDescent="0.2">
      <c r="A5" s="276" t="s">
        <v>586</v>
      </c>
      <c r="B5" s="277" t="s">
        <v>118</v>
      </c>
      <c r="C5" s="375" t="s">
        <v>119</v>
      </c>
      <c r="D5" s="182" t="s">
        <v>182</v>
      </c>
      <c r="E5" s="183" t="s">
        <v>183</v>
      </c>
      <c r="F5" s="183" t="s">
        <v>184</v>
      </c>
      <c r="G5" s="183" t="s">
        <v>185</v>
      </c>
      <c r="H5" s="183" t="s">
        <v>186</v>
      </c>
      <c r="I5" s="183" t="s">
        <v>187</v>
      </c>
      <c r="J5" s="183" t="s">
        <v>188</v>
      </c>
      <c r="K5" s="183" t="s">
        <v>189</v>
      </c>
      <c r="L5" s="183" t="s">
        <v>190</v>
      </c>
      <c r="M5" s="183" t="s">
        <v>191</v>
      </c>
      <c r="N5" s="183" t="s">
        <v>192</v>
      </c>
      <c r="O5" s="183" t="s">
        <v>193</v>
      </c>
      <c r="P5" s="183" t="s">
        <v>194</v>
      </c>
      <c r="Q5" s="183" t="s">
        <v>195</v>
      </c>
      <c r="R5" s="183" t="s">
        <v>196</v>
      </c>
      <c r="S5" s="183" t="s">
        <v>197</v>
      </c>
      <c r="T5" s="183" t="s">
        <v>198</v>
      </c>
      <c r="U5" s="183" t="s">
        <v>199</v>
      </c>
      <c r="V5" s="183" t="s">
        <v>200</v>
      </c>
      <c r="W5" s="183" t="s">
        <v>201</v>
      </c>
      <c r="X5" s="183" t="s">
        <v>202</v>
      </c>
      <c r="Y5" s="183" t="s">
        <v>203</v>
      </c>
      <c r="Z5" s="183" t="s">
        <v>204</v>
      </c>
      <c r="AA5" s="183" t="s">
        <v>205</v>
      </c>
      <c r="AB5" s="183" t="s">
        <v>206</v>
      </c>
      <c r="AC5" s="183" t="s">
        <v>207</v>
      </c>
      <c r="AD5" s="183" t="s">
        <v>208</v>
      </c>
      <c r="AE5" s="183" t="s">
        <v>209</v>
      </c>
      <c r="AF5" s="183" t="s">
        <v>210</v>
      </c>
      <c r="AG5" s="183" t="s">
        <v>211</v>
      </c>
      <c r="AH5" s="183" t="s">
        <v>212</v>
      </c>
      <c r="AI5" s="360" t="s">
        <v>213</v>
      </c>
      <c r="AJ5" s="186" t="s">
        <v>214</v>
      </c>
    </row>
    <row r="6" spans="1:36" s="291" customFormat="1" ht="60" customHeight="1" x14ac:dyDescent="0.2">
      <c r="A6" s="296" t="s">
        <v>151</v>
      </c>
      <c r="B6" s="297" t="s">
        <v>152</v>
      </c>
      <c r="C6" s="297" t="s">
        <v>153</v>
      </c>
      <c r="D6" s="298">
        <v>6</v>
      </c>
      <c r="E6" s="299">
        <v>4</v>
      </c>
      <c r="F6" s="299">
        <v>6</v>
      </c>
      <c r="G6" s="299">
        <v>4</v>
      </c>
      <c r="H6" s="299">
        <v>8</v>
      </c>
      <c r="I6" s="297"/>
      <c r="J6" s="297"/>
      <c r="K6" s="299">
        <v>8</v>
      </c>
      <c r="L6" s="299">
        <v>0</v>
      </c>
      <c r="M6" s="299">
        <v>0</v>
      </c>
      <c r="N6" s="299">
        <v>0</v>
      </c>
      <c r="O6" s="299">
        <v>0</v>
      </c>
      <c r="P6" s="297"/>
      <c r="Q6" s="297"/>
      <c r="R6" s="299">
        <v>0</v>
      </c>
      <c r="S6" s="299">
        <v>0</v>
      </c>
      <c r="T6" s="299">
        <v>0</v>
      </c>
      <c r="U6" s="299">
        <v>0</v>
      </c>
      <c r="V6" s="299">
        <v>4</v>
      </c>
      <c r="W6" s="297"/>
      <c r="X6" s="297"/>
      <c r="Y6" s="299">
        <v>2</v>
      </c>
      <c r="Z6" s="299">
        <v>4</v>
      </c>
      <c r="AA6" s="299">
        <v>4</v>
      </c>
      <c r="AB6" s="299">
        <v>4</v>
      </c>
      <c r="AC6" s="299">
        <v>0</v>
      </c>
      <c r="AD6" s="297"/>
      <c r="AE6" s="297"/>
      <c r="AF6" s="299">
        <v>2</v>
      </c>
      <c r="AG6" s="299">
        <v>8</v>
      </c>
      <c r="AH6" s="299">
        <v>0</v>
      </c>
      <c r="AI6" s="295">
        <f t="shared" ref="AI6:AI69" si="0">IF(A6="","",SUM(D6:AH6))</f>
        <v>64</v>
      </c>
      <c r="AJ6" s="290"/>
    </row>
    <row r="7" spans="1:36" s="7" customFormat="1" ht="60" customHeight="1" x14ac:dyDescent="0.2">
      <c r="A7" s="300" t="str">
        <f>IF('1042Bd Stammdaten Mitarb.'!A8="","",'1042Bd Stammdaten Mitarb.'!A8)</f>
        <v/>
      </c>
      <c r="B7" s="301" t="str">
        <f>IF('1042Bd Stammdaten Mitarb.'!B8="","",'1042Bd Stammdaten Mitarb.'!B8)</f>
        <v/>
      </c>
      <c r="C7" s="301" t="str">
        <f>IF('1042Bd Stammdaten Mitarb.'!C8="","",'1042Bd Stammdaten Mitarb.'!C8)</f>
        <v/>
      </c>
      <c r="D7" s="292"/>
      <c r="E7" s="293"/>
      <c r="F7" s="293"/>
      <c r="G7" s="293"/>
      <c r="H7" s="293"/>
      <c r="I7" s="293"/>
      <c r="J7" s="293"/>
      <c r="K7" s="293"/>
      <c r="L7" s="293"/>
      <c r="M7" s="293"/>
      <c r="N7" s="293"/>
      <c r="O7" s="293"/>
      <c r="P7" s="293"/>
      <c r="Q7" s="293"/>
      <c r="R7" s="293"/>
      <c r="S7" s="293"/>
      <c r="T7" s="293"/>
      <c r="U7" s="293"/>
      <c r="V7" s="293">
        <v>8.25</v>
      </c>
      <c r="W7" s="293">
        <v>8.25</v>
      </c>
      <c r="X7" s="293"/>
      <c r="Y7" s="293"/>
      <c r="Z7" s="293"/>
      <c r="AA7" s="293"/>
      <c r="AB7" s="293"/>
      <c r="AC7" s="293"/>
      <c r="AD7" s="293">
        <v>8.25</v>
      </c>
      <c r="AE7" s="293"/>
      <c r="AF7" s="293"/>
      <c r="AG7" s="293">
        <v>8.25</v>
      </c>
      <c r="AH7" s="293"/>
      <c r="AI7" s="294" t="str">
        <f t="shared" si="0"/>
        <v/>
      </c>
      <c r="AJ7" s="123"/>
    </row>
    <row r="8" spans="1:36" ht="60" customHeight="1" x14ac:dyDescent="0.2">
      <c r="A8" s="300" t="str">
        <f>IF('1042Bd Stammdaten Mitarb.'!A9="","",'1042Bd Stammdaten Mitarb.'!A9)</f>
        <v/>
      </c>
      <c r="B8" s="301" t="str">
        <f>IF('1042Bd Stammdaten Mitarb.'!B9="","",'1042Bd Stammdaten Mitarb.'!B9)</f>
        <v/>
      </c>
      <c r="C8" s="301" t="str">
        <f>IF('1042Bd Stammdaten Mitarb.'!C9="","",'1042Bd Stammdaten Mitarb.'!C9)</f>
        <v/>
      </c>
      <c r="D8" s="197"/>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204" t="str">
        <f t="shared" si="0"/>
        <v/>
      </c>
      <c r="AJ8" s="124"/>
    </row>
    <row r="9" spans="1:36" ht="60" customHeight="1" x14ac:dyDescent="0.2">
      <c r="A9" s="300" t="str">
        <f>IF('1042Bd Stammdaten Mitarb.'!A10="","",'1042Bd Stammdaten Mitarb.'!A10)</f>
        <v/>
      </c>
      <c r="B9" s="301" t="str">
        <f>IF('1042Bd Stammdaten Mitarb.'!B10="","",'1042Bd Stammdaten Mitarb.'!B10)</f>
        <v/>
      </c>
      <c r="C9" s="301" t="str">
        <f>IF('1042Bd Stammdaten Mitarb.'!C10="","",'1042Bd Stammdaten Mitarb.'!C10)</f>
        <v/>
      </c>
      <c r="D9" s="197"/>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204" t="str">
        <f t="shared" si="0"/>
        <v/>
      </c>
      <c r="AJ9" s="124"/>
    </row>
    <row r="10" spans="1:36" ht="60" customHeight="1" x14ac:dyDescent="0.2">
      <c r="A10" s="300" t="str">
        <f>IF('1042Bd Stammdaten Mitarb.'!A11="","",'1042Bd Stammdaten Mitarb.'!A11)</f>
        <v/>
      </c>
      <c r="B10" s="301" t="str">
        <f>IF('1042Bd Stammdaten Mitarb.'!B11="","",'1042Bd Stammdaten Mitarb.'!B11)</f>
        <v/>
      </c>
      <c r="C10" s="301" t="str">
        <f>IF('1042Bd Stammdaten Mitarb.'!C11="","",'1042Bd Stammdaten Mitarb.'!C11)</f>
        <v/>
      </c>
      <c r="D10" s="197"/>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204" t="str">
        <f t="shared" si="0"/>
        <v/>
      </c>
      <c r="AJ10" s="124"/>
    </row>
    <row r="11" spans="1:36" ht="60" customHeight="1" x14ac:dyDescent="0.2">
      <c r="A11" s="300" t="str">
        <f>IF('1042Bd Stammdaten Mitarb.'!A12="","",'1042Bd Stammdaten Mitarb.'!A12)</f>
        <v/>
      </c>
      <c r="B11" s="301" t="str">
        <f>IF('1042Bd Stammdaten Mitarb.'!B12="","",'1042Bd Stammdaten Mitarb.'!B12)</f>
        <v/>
      </c>
      <c r="C11" s="301" t="str">
        <f>IF('1042Bd Stammdaten Mitarb.'!C12="","",'1042Bd Stammdaten Mitarb.'!C12)</f>
        <v/>
      </c>
      <c r="D11" s="197"/>
      <c r="E11" s="198"/>
      <c r="F11" s="198"/>
      <c r="G11" s="198"/>
      <c r="H11" s="198"/>
      <c r="I11" s="198">
        <v>8.25</v>
      </c>
      <c r="J11" s="198"/>
      <c r="K11" s="198"/>
      <c r="L11" s="198"/>
      <c r="M11" s="198"/>
      <c r="N11" s="198"/>
      <c r="O11" s="198"/>
      <c r="P11" s="198">
        <v>8.25</v>
      </c>
      <c r="Q11" s="198"/>
      <c r="R11" s="198"/>
      <c r="S11" s="198"/>
      <c r="T11" s="198"/>
      <c r="U11" s="198"/>
      <c r="V11" s="198"/>
      <c r="W11" s="198">
        <v>8.25</v>
      </c>
      <c r="X11" s="198"/>
      <c r="Y11" s="198"/>
      <c r="Z11" s="198"/>
      <c r="AA11" s="198"/>
      <c r="AB11" s="198"/>
      <c r="AC11" s="198"/>
      <c r="AD11" s="198"/>
      <c r="AE11" s="198"/>
      <c r="AF11" s="198"/>
      <c r="AG11" s="198"/>
      <c r="AH11" s="198"/>
      <c r="AI11" s="204" t="str">
        <f t="shared" si="0"/>
        <v/>
      </c>
      <c r="AJ11" s="124"/>
    </row>
    <row r="12" spans="1:36" ht="60" customHeight="1" x14ac:dyDescent="0.2">
      <c r="A12" s="300" t="str">
        <f>IF('1042Bd Stammdaten Mitarb.'!A13="","",'1042Bd Stammdaten Mitarb.'!A13)</f>
        <v/>
      </c>
      <c r="B12" s="301" t="str">
        <f>IF('1042Bd Stammdaten Mitarb.'!B13="","",'1042Bd Stammdaten Mitarb.'!B13)</f>
        <v/>
      </c>
      <c r="C12" s="301" t="str">
        <f>IF('1042Bd Stammdaten Mitarb.'!C13="","",'1042Bd Stammdaten Mitarb.'!C13)</f>
        <v/>
      </c>
      <c r="D12" s="197"/>
      <c r="E12" s="198">
        <v>0.85</v>
      </c>
      <c r="F12" s="198">
        <v>0.43</v>
      </c>
      <c r="G12" s="198"/>
      <c r="H12" s="198">
        <v>0.85</v>
      </c>
      <c r="I12" s="198">
        <v>1.62</v>
      </c>
      <c r="J12" s="198"/>
      <c r="K12" s="198"/>
      <c r="L12" s="198"/>
      <c r="M12" s="198">
        <v>0.78</v>
      </c>
      <c r="N12" s="198">
        <v>3.93</v>
      </c>
      <c r="O12" s="198">
        <v>0.13</v>
      </c>
      <c r="P12" s="198">
        <v>8.25</v>
      </c>
      <c r="Q12" s="198"/>
      <c r="R12" s="198"/>
      <c r="S12" s="198">
        <v>1.02</v>
      </c>
      <c r="T12" s="198">
        <v>0.17</v>
      </c>
      <c r="U12" s="198"/>
      <c r="V12" s="198"/>
      <c r="W12" s="198">
        <v>8.25</v>
      </c>
      <c r="X12" s="198"/>
      <c r="Y12" s="198"/>
      <c r="Z12" s="198">
        <v>8.25</v>
      </c>
      <c r="AA12" s="198">
        <v>8.25</v>
      </c>
      <c r="AB12" s="198">
        <v>7.0000000000000007E-2</v>
      </c>
      <c r="AC12" s="198">
        <v>0.62</v>
      </c>
      <c r="AD12" s="198">
        <v>8.25</v>
      </c>
      <c r="AE12" s="198"/>
      <c r="AF12" s="198"/>
      <c r="AG12" s="198">
        <v>8.25</v>
      </c>
      <c r="AH12" s="198"/>
      <c r="AI12" s="204" t="str">
        <f t="shared" si="0"/>
        <v/>
      </c>
      <c r="AJ12" s="124"/>
    </row>
    <row r="13" spans="1:36" ht="60" customHeight="1" x14ac:dyDescent="0.2">
      <c r="A13" s="300" t="str">
        <f>IF('1042Bd Stammdaten Mitarb.'!A14="","",'1042Bd Stammdaten Mitarb.'!A14)</f>
        <v/>
      </c>
      <c r="B13" s="301" t="str">
        <f>IF('1042Bd Stammdaten Mitarb.'!B14="","",'1042Bd Stammdaten Mitarb.'!B14)</f>
        <v/>
      </c>
      <c r="C13" s="301" t="str">
        <f>IF('1042Bd Stammdaten Mitarb.'!C14="","",'1042Bd Stammdaten Mitarb.'!C14)</f>
        <v/>
      </c>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204" t="str">
        <f t="shared" si="0"/>
        <v/>
      </c>
      <c r="AJ13" s="124"/>
    </row>
    <row r="14" spans="1:36" ht="60" customHeight="1" x14ac:dyDescent="0.2">
      <c r="A14" s="300" t="str">
        <f>IF('1042Bd Stammdaten Mitarb.'!A15="","",'1042Bd Stammdaten Mitarb.'!A15)</f>
        <v/>
      </c>
      <c r="B14" s="301" t="str">
        <f>IF('1042Bd Stammdaten Mitarb.'!B15="","",'1042Bd Stammdaten Mitarb.'!B15)</f>
        <v/>
      </c>
      <c r="C14" s="301" t="str">
        <f>IF('1042Bd Stammdaten Mitarb.'!C15="","",'1042Bd Stammdaten Mitarb.'!C15)</f>
        <v/>
      </c>
      <c r="D14" s="197"/>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204" t="str">
        <f t="shared" si="0"/>
        <v/>
      </c>
      <c r="AJ14" s="124"/>
    </row>
    <row r="15" spans="1:36" ht="60" customHeight="1" x14ac:dyDescent="0.2">
      <c r="A15" s="300" t="str">
        <f>IF('1042Bd Stammdaten Mitarb.'!A16="","",'1042Bd Stammdaten Mitarb.'!A16)</f>
        <v/>
      </c>
      <c r="B15" s="301" t="str">
        <f>IF('1042Bd Stammdaten Mitarb.'!B16="","",'1042Bd Stammdaten Mitarb.'!B16)</f>
        <v/>
      </c>
      <c r="C15" s="301" t="str">
        <f>IF('1042Bd Stammdaten Mitarb.'!C16="","",'1042Bd Stammdaten Mitarb.'!C16)</f>
        <v/>
      </c>
      <c r="D15" s="197"/>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204" t="str">
        <f t="shared" si="0"/>
        <v/>
      </c>
      <c r="AJ15" s="124"/>
    </row>
    <row r="16" spans="1:36" ht="60" customHeight="1" x14ac:dyDescent="0.2">
      <c r="A16" s="300" t="str">
        <f>IF('1042Bd Stammdaten Mitarb.'!A17="","",'1042Bd Stammdaten Mitarb.'!A17)</f>
        <v/>
      </c>
      <c r="B16" s="301" t="str">
        <f>IF('1042Bd Stammdaten Mitarb.'!B17="","",'1042Bd Stammdaten Mitarb.'!B17)</f>
        <v/>
      </c>
      <c r="C16" s="301" t="str">
        <f>IF('1042Bd Stammdaten Mitarb.'!C17="","",'1042Bd Stammdaten Mitarb.'!C17)</f>
        <v/>
      </c>
      <c r="D16" s="197"/>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204" t="str">
        <f t="shared" si="0"/>
        <v/>
      </c>
      <c r="AJ16" s="124"/>
    </row>
    <row r="17" spans="1:36" ht="60" customHeight="1" x14ac:dyDescent="0.2">
      <c r="A17" s="300" t="str">
        <f>IF('1042Bd Stammdaten Mitarb.'!A18="","",'1042Bd Stammdaten Mitarb.'!A18)</f>
        <v/>
      </c>
      <c r="B17" s="301" t="str">
        <f>IF('1042Bd Stammdaten Mitarb.'!B18="","",'1042Bd Stammdaten Mitarb.'!B18)</f>
        <v/>
      </c>
      <c r="C17" s="301" t="str">
        <f>IF('1042Bd Stammdaten Mitarb.'!C18="","",'1042Bd Stammdaten Mitarb.'!C18)</f>
        <v/>
      </c>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204" t="str">
        <f t="shared" si="0"/>
        <v/>
      </c>
      <c r="AJ17" s="124"/>
    </row>
    <row r="18" spans="1:36" ht="60" customHeight="1" x14ac:dyDescent="0.2">
      <c r="A18" s="300" t="str">
        <f>IF('1042Bd Stammdaten Mitarb.'!A19="","",'1042Bd Stammdaten Mitarb.'!A19)</f>
        <v/>
      </c>
      <c r="B18" s="301" t="str">
        <f>IF('1042Bd Stammdaten Mitarb.'!B19="","",'1042Bd Stammdaten Mitarb.'!B19)</f>
        <v/>
      </c>
      <c r="C18" s="301" t="str">
        <f>IF('1042Bd Stammdaten Mitarb.'!C19="","",'1042Bd Stammdaten Mitarb.'!C19)</f>
        <v/>
      </c>
      <c r="D18" s="197"/>
      <c r="E18" s="198">
        <v>8.25</v>
      </c>
      <c r="F18" s="198"/>
      <c r="G18" s="198"/>
      <c r="H18" s="198">
        <v>1.48</v>
      </c>
      <c r="I18" s="198">
        <v>8.25</v>
      </c>
      <c r="J18" s="198"/>
      <c r="K18" s="198"/>
      <c r="L18" s="198"/>
      <c r="M18" s="198"/>
      <c r="N18" s="198"/>
      <c r="O18" s="198"/>
      <c r="P18" s="198">
        <v>8.25</v>
      </c>
      <c r="Q18" s="198"/>
      <c r="R18" s="198"/>
      <c r="S18" s="198"/>
      <c r="T18" s="198"/>
      <c r="U18" s="198"/>
      <c r="V18" s="198">
        <v>8.25</v>
      </c>
      <c r="W18" s="198">
        <v>8.25</v>
      </c>
      <c r="X18" s="198"/>
      <c r="Y18" s="198"/>
      <c r="Z18" s="198"/>
      <c r="AA18" s="198"/>
      <c r="AB18" s="198"/>
      <c r="AC18" s="198"/>
      <c r="AD18" s="198">
        <v>8.25</v>
      </c>
      <c r="AE18" s="198"/>
      <c r="AF18" s="198"/>
      <c r="AG18" s="198">
        <v>8.25</v>
      </c>
      <c r="AH18" s="198"/>
      <c r="AI18" s="204" t="str">
        <f t="shared" si="0"/>
        <v/>
      </c>
      <c r="AJ18" s="124"/>
    </row>
    <row r="19" spans="1:36" ht="60" customHeight="1" x14ac:dyDescent="0.2">
      <c r="A19" s="300" t="str">
        <f>IF('1042Bd Stammdaten Mitarb.'!A20="","",'1042Bd Stammdaten Mitarb.'!A20)</f>
        <v/>
      </c>
      <c r="B19" s="301" t="str">
        <f>IF('1042Bd Stammdaten Mitarb.'!B20="","",'1042Bd Stammdaten Mitarb.'!B20)</f>
        <v/>
      </c>
      <c r="C19" s="301" t="str">
        <f>IF('1042Bd Stammdaten Mitarb.'!C20="","",'1042Bd Stammdaten Mitarb.'!C20)</f>
        <v/>
      </c>
      <c r="D19" s="197"/>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204" t="str">
        <f t="shared" si="0"/>
        <v/>
      </c>
      <c r="AJ19" s="124"/>
    </row>
    <row r="20" spans="1:36" ht="60" customHeight="1" x14ac:dyDescent="0.2">
      <c r="A20" s="300" t="str">
        <f>IF('1042Bd Stammdaten Mitarb.'!A21="","",'1042Bd Stammdaten Mitarb.'!A21)</f>
        <v/>
      </c>
      <c r="B20" s="301" t="str">
        <f>IF('1042Bd Stammdaten Mitarb.'!B21="","",'1042Bd Stammdaten Mitarb.'!B21)</f>
        <v/>
      </c>
      <c r="C20" s="301" t="str">
        <f>IF('1042Bd Stammdaten Mitarb.'!C21="","",'1042Bd Stammdaten Mitarb.'!C21)</f>
        <v/>
      </c>
      <c r="D20" s="197"/>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204" t="str">
        <f t="shared" si="0"/>
        <v/>
      </c>
      <c r="AJ20" s="124"/>
    </row>
    <row r="21" spans="1:36" ht="60" customHeight="1" x14ac:dyDescent="0.2">
      <c r="A21" s="300" t="str">
        <f>IF('1042Bd Stammdaten Mitarb.'!A22="","",'1042Bd Stammdaten Mitarb.'!A22)</f>
        <v/>
      </c>
      <c r="B21" s="301" t="str">
        <f>IF('1042Bd Stammdaten Mitarb.'!B22="","",'1042Bd Stammdaten Mitarb.'!B22)</f>
        <v/>
      </c>
      <c r="C21" s="301" t="str">
        <f>IF('1042Bd Stammdaten Mitarb.'!C22="","",'1042Bd Stammdaten Mitarb.'!C22)</f>
        <v/>
      </c>
      <c r="D21" s="197"/>
      <c r="E21" s="198"/>
      <c r="F21" s="198"/>
      <c r="G21" s="198"/>
      <c r="H21" s="198"/>
      <c r="I21" s="198">
        <v>8.25</v>
      </c>
      <c r="J21" s="198"/>
      <c r="K21" s="198"/>
      <c r="L21" s="198"/>
      <c r="M21" s="198"/>
      <c r="N21" s="198"/>
      <c r="O21" s="198"/>
      <c r="P21" s="198">
        <v>8.25</v>
      </c>
      <c r="Q21" s="198"/>
      <c r="R21" s="198"/>
      <c r="S21" s="198"/>
      <c r="T21" s="198"/>
      <c r="U21" s="198"/>
      <c r="V21" s="198"/>
      <c r="W21" s="198">
        <v>8.25</v>
      </c>
      <c r="X21" s="198"/>
      <c r="Y21" s="198"/>
      <c r="Z21" s="198"/>
      <c r="AA21" s="198"/>
      <c r="AB21" s="198"/>
      <c r="AC21" s="198"/>
      <c r="AD21" s="198">
        <v>8.25</v>
      </c>
      <c r="AE21" s="198"/>
      <c r="AF21" s="198"/>
      <c r="AG21" s="198"/>
      <c r="AH21" s="198"/>
      <c r="AI21" s="204" t="str">
        <f t="shared" si="0"/>
        <v/>
      </c>
      <c r="AJ21" s="124"/>
    </row>
    <row r="22" spans="1:36" ht="60" customHeight="1" x14ac:dyDescent="0.2">
      <c r="A22" s="300" t="str">
        <f>IF('1042Bd Stammdaten Mitarb.'!A23="","",'1042Bd Stammdaten Mitarb.'!A23)</f>
        <v/>
      </c>
      <c r="B22" s="301" t="str">
        <f>IF('1042Bd Stammdaten Mitarb.'!B23="","",'1042Bd Stammdaten Mitarb.'!B23)</f>
        <v/>
      </c>
      <c r="C22" s="301" t="str">
        <f>IF('1042Bd Stammdaten Mitarb.'!C23="","",'1042Bd Stammdaten Mitarb.'!C23)</f>
        <v/>
      </c>
      <c r="D22" s="197"/>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204" t="str">
        <f t="shared" si="0"/>
        <v/>
      </c>
      <c r="AJ22" s="124"/>
    </row>
    <row r="23" spans="1:36" ht="60" customHeight="1" x14ac:dyDescent="0.2">
      <c r="A23" s="300" t="str">
        <f>IF('1042Bd Stammdaten Mitarb.'!A24="","",'1042Bd Stammdaten Mitarb.'!A24)</f>
        <v/>
      </c>
      <c r="B23" s="301" t="str">
        <f>IF('1042Bd Stammdaten Mitarb.'!B24="","",'1042Bd Stammdaten Mitarb.'!B24)</f>
        <v/>
      </c>
      <c r="C23" s="301" t="str">
        <f>IF('1042Bd Stammdaten Mitarb.'!C24="","",'1042Bd Stammdaten Mitarb.'!C24)</f>
        <v/>
      </c>
      <c r="D23" s="197"/>
      <c r="E23" s="198"/>
      <c r="F23" s="198"/>
      <c r="G23" s="198"/>
      <c r="H23" s="198"/>
      <c r="I23" s="198">
        <v>8.25</v>
      </c>
      <c r="J23" s="198"/>
      <c r="K23" s="198"/>
      <c r="L23" s="198"/>
      <c r="M23" s="198"/>
      <c r="N23" s="198"/>
      <c r="O23" s="198"/>
      <c r="P23" s="198"/>
      <c r="Q23" s="198"/>
      <c r="R23" s="198"/>
      <c r="S23" s="198"/>
      <c r="T23" s="198"/>
      <c r="U23" s="198"/>
      <c r="V23" s="198"/>
      <c r="W23" s="198"/>
      <c r="X23" s="198"/>
      <c r="Y23" s="198"/>
      <c r="Z23" s="198"/>
      <c r="AA23" s="198"/>
      <c r="AB23" s="198"/>
      <c r="AC23" s="198"/>
      <c r="AD23" s="198">
        <v>8.25</v>
      </c>
      <c r="AE23" s="198"/>
      <c r="AF23" s="198"/>
      <c r="AG23" s="198"/>
      <c r="AH23" s="198"/>
      <c r="AI23" s="204" t="str">
        <f t="shared" si="0"/>
        <v/>
      </c>
      <c r="AJ23" s="124"/>
    </row>
    <row r="24" spans="1:36" ht="60" customHeight="1" x14ac:dyDescent="0.2">
      <c r="A24" s="300" t="str">
        <f>IF('1042Bd Stammdaten Mitarb.'!A25="","",'1042Bd Stammdaten Mitarb.'!A25)</f>
        <v/>
      </c>
      <c r="B24" s="301" t="str">
        <f>IF('1042Bd Stammdaten Mitarb.'!B25="","",'1042Bd Stammdaten Mitarb.'!B25)</f>
        <v/>
      </c>
      <c r="C24" s="301" t="str">
        <f>IF('1042Bd Stammdaten Mitarb.'!C25="","",'1042Bd Stammdaten Mitarb.'!C25)</f>
        <v/>
      </c>
      <c r="D24" s="197"/>
      <c r="E24" s="198"/>
      <c r="F24" s="198"/>
      <c r="G24" s="198"/>
      <c r="H24" s="198">
        <v>7.78</v>
      </c>
      <c r="I24" s="198">
        <v>7.78</v>
      </c>
      <c r="J24" s="198"/>
      <c r="K24" s="198"/>
      <c r="L24" s="198"/>
      <c r="M24" s="198"/>
      <c r="N24" s="198"/>
      <c r="O24" s="198"/>
      <c r="P24" s="198">
        <v>7.78</v>
      </c>
      <c r="Q24" s="198"/>
      <c r="R24" s="198"/>
      <c r="S24" s="198"/>
      <c r="T24" s="198"/>
      <c r="U24" s="198"/>
      <c r="V24" s="198">
        <v>7.78</v>
      </c>
      <c r="W24" s="198">
        <v>7.78</v>
      </c>
      <c r="X24" s="198"/>
      <c r="Y24" s="198"/>
      <c r="Z24" s="198"/>
      <c r="AA24" s="198"/>
      <c r="AB24" s="198"/>
      <c r="AC24" s="198"/>
      <c r="AD24" s="198">
        <v>5.93</v>
      </c>
      <c r="AE24" s="198"/>
      <c r="AF24" s="198"/>
      <c r="AG24" s="198"/>
      <c r="AH24" s="198"/>
      <c r="AI24" s="204" t="str">
        <f t="shared" si="0"/>
        <v/>
      </c>
      <c r="AJ24" s="124"/>
    </row>
    <row r="25" spans="1:36" ht="60" customHeight="1" x14ac:dyDescent="0.2">
      <c r="A25" s="300" t="str">
        <f>IF('1042Bd Stammdaten Mitarb.'!A26="","",'1042Bd Stammdaten Mitarb.'!A26)</f>
        <v/>
      </c>
      <c r="B25" s="301" t="str">
        <f>IF('1042Bd Stammdaten Mitarb.'!B26="","",'1042Bd Stammdaten Mitarb.'!B26)</f>
        <v/>
      </c>
      <c r="C25" s="301" t="str">
        <f>IF('1042Bd Stammdaten Mitarb.'!C26="","",'1042Bd Stammdaten Mitarb.'!C26)</f>
        <v/>
      </c>
      <c r="D25" s="197"/>
      <c r="E25" s="198"/>
      <c r="F25" s="198"/>
      <c r="G25" s="198"/>
      <c r="H25" s="198"/>
      <c r="I25" s="198">
        <v>8.25</v>
      </c>
      <c r="J25" s="198"/>
      <c r="K25" s="198"/>
      <c r="L25" s="198"/>
      <c r="M25" s="198"/>
      <c r="N25" s="198"/>
      <c r="O25" s="198"/>
      <c r="P25" s="198"/>
      <c r="Q25" s="198"/>
      <c r="R25" s="198"/>
      <c r="S25" s="198"/>
      <c r="T25" s="198"/>
      <c r="U25" s="198"/>
      <c r="V25" s="198">
        <v>8.25</v>
      </c>
      <c r="W25" s="198">
        <v>8.25</v>
      </c>
      <c r="X25" s="198"/>
      <c r="Y25" s="198"/>
      <c r="Z25" s="198"/>
      <c r="AA25" s="198"/>
      <c r="AB25" s="198"/>
      <c r="AC25" s="198"/>
      <c r="AD25" s="198">
        <v>8.25</v>
      </c>
      <c r="AE25" s="198"/>
      <c r="AF25" s="198"/>
      <c r="AG25" s="198"/>
      <c r="AH25" s="198"/>
      <c r="AI25" s="204" t="str">
        <f t="shared" si="0"/>
        <v/>
      </c>
      <c r="AJ25" s="124"/>
    </row>
    <row r="26" spans="1:36" ht="60" customHeight="1" x14ac:dyDescent="0.2">
      <c r="A26" s="300" t="str">
        <f>IF('1042Bd Stammdaten Mitarb.'!A27="","",'1042Bd Stammdaten Mitarb.'!A27)</f>
        <v/>
      </c>
      <c r="B26" s="301" t="str">
        <f>IF('1042Bd Stammdaten Mitarb.'!B27="","",'1042Bd Stammdaten Mitarb.'!B27)</f>
        <v/>
      </c>
      <c r="C26" s="301" t="str">
        <f>IF('1042Bd Stammdaten Mitarb.'!C27="","",'1042Bd Stammdaten Mitarb.'!C27)</f>
        <v/>
      </c>
      <c r="D26" s="197"/>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204" t="str">
        <f t="shared" si="0"/>
        <v/>
      </c>
      <c r="AJ26" s="124"/>
    </row>
    <row r="27" spans="1:36" ht="60" customHeight="1" x14ac:dyDescent="0.2">
      <c r="A27" s="300" t="str">
        <f>IF('1042Bd Stammdaten Mitarb.'!A28="","",'1042Bd Stammdaten Mitarb.'!A28)</f>
        <v/>
      </c>
      <c r="B27" s="301" t="str">
        <f>IF('1042Bd Stammdaten Mitarb.'!B28="","",'1042Bd Stammdaten Mitarb.'!B28)</f>
        <v/>
      </c>
      <c r="C27" s="301" t="str">
        <f>IF('1042Bd Stammdaten Mitarb.'!C28="","",'1042Bd Stammdaten Mitarb.'!C28)</f>
        <v/>
      </c>
      <c r="D27" s="197"/>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204" t="str">
        <f t="shared" si="0"/>
        <v/>
      </c>
      <c r="AJ27" s="124"/>
    </row>
    <row r="28" spans="1:36" ht="60" customHeight="1" x14ac:dyDescent="0.2">
      <c r="A28" s="300" t="str">
        <f>IF('1042Bd Stammdaten Mitarb.'!A29="","",'1042Bd Stammdaten Mitarb.'!A29)</f>
        <v/>
      </c>
      <c r="B28" s="301" t="str">
        <f>IF('1042Bd Stammdaten Mitarb.'!B29="","",'1042Bd Stammdaten Mitarb.'!B29)</f>
        <v/>
      </c>
      <c r="C28" s="301" t="str">
        <f>IF('1042Bd Stammdaten Mitarb.'!C29="","",'1042Bd Stammdaten Mitarb.'!C29)</f>
        <v/>
      </c>
      <c r="D28" s="197"/>
      <c r="E28" s="198">
        <v>0.55000000000000004</v>
      </c>
      <c r="F28" s="198">
        <v>5.4</v>
      </c>
      <c r="G28" s="198">
        <v>0.4</v>
      </c>
      <c r="H28" s="198"/>
      <c r="I28" s="198"/>
      <c r="J28" s="198"/>
      <c r="K28" s="198"/>
      <c r="L28" s="198"/>
      <c r="M28" s="198">
        <v>1.32</v>
      </c>
      <c r="N28" s="198">
        <v>5.28</v>
      </c>
      <c r="O28" s="198">
        <v>1.33</v>
      </c>
      <c r="P28" s="198"/>
      <c r="Q28" s="198"/>
      <c r="R28" s="198"/>
      <c r="S28" s="198">
        <v>1.88</v>
      </c>
      <c r="T28" s="198">
        <v>5.5</v>
      </c>
      <c r="U28" s="198">
        <v>0.8</v>
      </c>
      <c r="V28" s="198"/>
      <c r="W28" s="198">
        <v>0.67</v>
      </c>
      <c r="X28" s="198"/>
      <c r="Y28" s="198"/>
      <c r="Z28" s="198">
        <v>4.45</v>
      </c>
      <c r="AA28" s="198">
        <v>8.25</v>
      </c>
      <c r="AB28" s="198"/>
      <c r="AC28" s="198">
        <v>0.17</v>
      </c>
      <c r="AD28" s="198">
        <v>0.7</v>
      </c>
      <c r="AE28" s="198">
        <v>1.1000000000000001</v>
      </c>
      <c r="AF28" s="198"/>
      <c r="AG28" s="198"/>
      <c r="AH28" s="198"/>
      <c r="AI28" s="204" t="str">
        <f t="shared" si="0"/>
        <v/>
      </c>
      <c r="AJ28" s="124"/>
    </row>
    <row r="29" spans="1:36" ht="60" customHeight="1" x14ac:dyDescent="0.2">
      <c r="A29" s="300" t="str">
        <f>IF('1042Bd Stammdaten Mitarb.'!A30="","",'1042Bd Stammdaten Mitarb.'!A30)</f>
        <v/>
      </c>
      <c r="B29" s="301" t="str">
        <f>IF('1042Bd Stammdaten Mitarb.'!B30="","",'1042Bd Stammdaten Mitarb.'!B30)</f>
        <v/>
      </c>
      <c r="C29" s="301" t="str">
        <f>IF('1042Bd Stammdaten Mitarb.'!C30="","",'1042Bd Stammdaten Mitarb.'!C30)</f>
        <v/>
      </c>
      <c r="D29" s="197"/>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204" t="str">
        <f t="shared" si="0"/>
        <v/>
      </c>
      <c r="AJ29" s="124"/>
    </row>
    <row r="30" spans="1:36" ht="60" customHeight="1" x14ac:dyDescent="0.2">
      <c r="A30" s="300" t="str">
        <f>IF('1042Bd Stammdaten Mitarb.'!A31="","",'1042Bd Stammdaten Mitarb.'!A31)</f>
        <v/>
      </c>
      <c r="B30" s="301" t="str">
        <f>IF('1042Bd Stammdaten Mitarb.'!B31="","",'1042Bd Stammdaten Mitarb.'!B31)</f>
        <v/>
      </c>
      <c r="C30" s="301" t="str">
        <f>IF('1042Bd Stammdaten Mitarb.'!C31="","",'1042Bd Stammdaten Mitarb.'!C31)</f>
        <v/>
      </c>
      <c r="D30" s="197"/>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204" t="str">
        <f t="shared" si="0"/>
        <v/>
      </c>
      <c r="AJ30" s="124"/>
    </row>
    <row r="31" spans="1:36" ht="60" customHeight="1" x14ac:dyDescent="0.2">
      <c r="A31" s="300" t="str">
        <f>IF('1042Bd Stammdaten Mitarb.'!A32="","",'1042Bd Stammdaten Mitarb.'!A32)</f>
        <v/>
      </c>
      <c r="B31" s="301" t="str">
        <f>IF('1042Bd Stammdaten Mitarb.'!B32="","",'1042Bd Stammdaten Mitarb.'!B32)</f>
        <v/>
      </c>
      <c r="C31" s="301" t="str">
        <f>IF('1042Bd Stammdaten Mitarb.'!C32="","",'1042Bd Stammdaten Mitarb.'!C32)</f>
        <v/>
      </c>
      <c r="D31" s="197"/>
      <c r="E31" s="198"/>
      <c r="F31" s="198"/>
      <c r="G31" s="198"/>
      <c r="H31" s="198"/>
      <c r="I31" s="198">
        <v>8.25</v>
      </c>
      <c r="J31" s="198"/>
      <c r="K31" s="198"/>
      <c r="L31" s="198"/>
      <c r="M31" s="198"/>
      <c r="N31" s="198"/>
      <c r="O31" s="198"/>
      <c r="P31" s="198">
        <v>8.25</v>
      </c>
      <c r="Q31" s="198"/>
      <c r="R31" s="198"/>
      <c r="S31" s="198"/>
      <c r="T31" s="198"/>
      <c r="U31" s="198"/>
      <c r="V31" s="198"/>
      <c r="W31" s="198">
        <v>8.25</v>
      </c>
      <c r="X31" s="198"/>
      <c r="Y31" s="198"/>
      <c r="Z31" s="198"/>
      <c r="AA31" s="198"/>
      <c r="AB31" s="198"/>
      <c r="AC31" s="198"/>
      <c r="AD31" s="198">
        <v>8.25</v>
      </c>
      <c r="AE31" s="198"/>
      <c r="AF31" s="198"/>
      <c r="AG31" s="198">
        <v>8.25</v>
      </c>
      <c r="AH31" s="198"/>
      <c r="AI31" s="204" t="str">
        <f t="shared" si="0"/>
        <v/>
      </c>
      <c r="AJ31" s="124"/>
    </row>
    <row r="32" spans="1:36" ht="60" customHeight="1" x14ac:dyDescent="0.2">
      <c r="A32" s="300" t="str">
        <f>IF('1042Bd Stammdaten Mitarb.'!A33="","",'1042Bd Stammdaten Mitarb.'!A33)</f>
        <v/>
      </c>
      <c r="B32" s="301" t="str">
        <f>IF('1042Bd Stammdaten Mitarb.'!B33="","",'1042Bd Stammdaten Mitarb.'!B33)</f>
        <v/>
      </c>
      <c r="C32" s="301" t="str">
        <f>IF('1042Bd Stammdaten Mitarb.'!C33="","",'1042Bd Stammdaten Mitarb.'!C33)</f>
        <v/>
      </c>
      <c r="D32" s="197"/>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204" t="str">
        <f t="shared" si="0"/>
        <v/>
      </c>
      <c r="AJ32" s="124"/>
    </row>
    <row r="33" spans="1:36" ht="60" customHeight="1" x14ac:dyDescent="0.2">
      <c r="A33" s="300" t="str">
        <f>IF('1042Bd Stammdaten Mitarb.'!A34="","",'1042Bd Stammdaten Mitarb.'!A34)</f>
        <v/>
      </c>
      <c r="B33" s="301" t="str">
        <f>IF('1042Bd Stammdaten Mitarb.'!B34="","",'1042Bd Stammdaten Mitarb.'!B34)</f>
        <v/>
      </c>
      <c r="C33" s="301" t="str">
        <f>IF('1042Bd Stammdaten Mitarb.'!C34="","",'1042Bd Stammdaten Mitarb.'!C34)</f>
        <v/>
      </c>
      <c r="D33" s="197"/>
      <c r="E33" s="198"/>
      <c r="F33" s="198"/>
      <c r="G33" s="198"/>
      <c r="H33" s="198">
        <v>8.25</v>
      </c>
      <c r="I33" s="198">
        <v>8.25</v>
      </c>
      <c r="J33" s="198"/>
      <c r="K33" s="198"/>
      <c r="L33" s="198"/>
      <c r="M33" s="198"/>
      <c r="N33" s="198"/>
      <c r="O33" s="198"/>
      <c r="P33" s="198">
        <v>8.25</v>
      </c>
      <c r="Q33" s="198"/>
      <c r="R33" s="198"/>
      <c r="S33" s="198"/>
      <c r="T33" s="198"/>
      <c r="U33" s="198"/>
      <c r="V33" s="198"/>
      <c r="W33" s="198">
        <v>8.25</v>
      </c>
      <c r="X33" s="198"/>
      <c r="Y33" s="198"/>
      <c r="Z33" s="198"/>
      <c r="AA33" s="198"/>
      <c r="AB33" s="198"/>
      <c r="AC33" s="198">
        <v>8.25</v>
      </c>
      <c r="AD33" s="198">
        <v>8</v>
      </c>
      <c r="AE33" s="198"/>
      <c r="AF33" s="198"/>
      <c r="AG33" s="198"/>
      <c r="AH33" s="198"/>
      <c r="AI33" s="204" t="str">
        <f t="shared" si="0"/>
        <v/>
      </c>
      <c r="AJ33" s="124"/>
    </row>
    <row r="34" spans="1:36" ht="60" customHeight="1" x14ac:dyDescent="0.2">
      <c r="A34" s="300" t="str">
        <f>IF('1042Bd Stammdaten Mitarb.'!A35="","",'1042Bd Stammdaten Mitarb.'!A35)</f>
        <v/>
      </c>
      <c r="B34" s="301" t="str">
        <f>IF('1042Bd Stammdaten Mitarb.'!B35="","",'1042Bd Stammdaten Mitarb.'!B35)</f>
        <v/>
      </c>
      <c r="C34" s="301" t="str">
        <f>IF('1042Bd Stammdaten Mitarb.'!C35="","",'1042Bd Stammdaten Mitarb.'!C35)</f>
        <v/>
      </c>
      <c r="D34" s="197"/>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204" t="str">
        <f t="shared" si="0"/>
        <v/>
      </c>
      <c r="AJ34" s="124"/>
    </row>
    <row r="35" spans="1:36" ht="60" customHeight="1" x14ac:dyDescent="0.2">
      <c r="A35" s="300" t="str">
        <f>IF('1042Bd Stammdaten Mitarb.'!A36="","",'1042Bd Stammdaten Mitarb.'!A36)</f>
        <v/>
      </c>
      <c r="B35" s="301" t="str">
        <f>IF('1042Bd Stammdaten Mitarb.'!B36="","",'1042Bd Stammdaten Mitarb.'!B36)</f>
        <v/>
      </c>
      <c r="C35" s="301" t="str">
        <f>IF('1042Bd Stammdaten Mitarb.'!C36="","",'1042Bd Stammdaten Mitarb.'!C36)</f>
        <v/>
      </c>
      <c r="D35" s="197"/>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204" t="str">
        <f t="shared" si="0"/>
        <v/>
      </c>
      <c r="AJ35" s="124"/>
    </row>
    <row r="36" spans="1:36" ht="60" customHeight="1" x14ac:dyDescent="0.2">
      <c r="A36" s="300" t="str">
        <f>IF('1042Bd Stammdaten Mitarb.'!A37="","",'1042Bd Stammdaten Mitarb.'!A37)</f>
        <v/>
      </c>
      <c r="B36" s="301" t="str">
        <f>IF('1042Bd Stammdaten Mitarb.'!B37="","",'1042Bd Stammdaten Mitarb.'!B37)</f>
        <v/>
      </c>
      <c r="C36" s="301" t="str">
        <f>IF('1042Bd Stammdaten Mitarb.'!C37="","",'1042Bd Stammdaten Mitarb.'!C37)</f>
        <v/>
      </c>
      <c r="D36" s="197"/>
      <c r="E36" s="198"/>
      <c r="F36" s="198"/>
      <c r="G36" s="198"/>
      <c r="H36" s="198"/>
      <c r="I36" s="198"/>
      <c r="J36" s="198"/>
      <c r="K36" s="198"/>
      <c r="L36" s="198"/>
      <c r="M36" s="198">
        <v>0.97</v>
      </c>
      <c r="N36" s="198"/>
      <c r="O36" s="198"/>
      <c r="P36" s="198">
        <v>8.25</v>
      </c>
      <c r="Q36" s="198"/>
      <c r="R36" s="198"/>
      <c r="S36" s="198">
        <v>0.62</v>
      </c>
      <c r="T36" s="198"/>
      <c r="U36" s="198"/>
      <c r="V36" s="198"/>
      <c r="W36" s="198">
        <v>8.25</v>
      </c>
      <c r="X36" s="198"/>
      <c r="Y36" s="198"/>
      <c r="Z36" s="198">
        <v>0.22</v>
      </c>
      <c r="AA36" s="198"/>
      <c r="AB36" s="198">
        <v>0.28000000000000003</v>
      </c>
      <c r="AC36" s="198">
        <v>8.25</v>
      </c>
      <c r="AD36" s="198">
        <v>8.25</v>
      </c>
      <c r="AE36" s="198"/>
      <c r="AF36" s="198"/>
      <c r="AG36" s="198">
        <v>0.62</v>
      </c>
      <c r="AH36" s="198"/>
      <c r="AI36" s="204" t="str">
        <f t="shared" si="0"/>
        <v/>
      </c>
      <c r="AJ36" s="124"/>
    </row>
    <row r="37" spans="1:36" ht="60" customHeight="1" x14ac:dyDescent="0.2">
      <c r="A37" s="300" t="str">
        <f>IF('1042Bd Stammdaten Mitarb.'!A38="","",'1042Bd Stammdaten Mitarb.'!A38)</f>
        <v/>
      </c>
      <c r="B37" s="301" t="str">
        <f>IF('1042Bd Stammdaten Mitarb.'!B38="","",'1042Bd Stammdaten Mitarb.'!B38)</f>
        <v/>
      </c>
      <c r="C37" s="301" t="str">
        <f>IF('1042Bd Stammdaten Mitarb.'!C38="","",'1042Bd Stammdaten Mitarb.'!C38)</f>
        <v/>
      </c>
      <c r="D37" s="197"/>
      <c r="E37" s="198"/>
      <c r="F37" s="198"/>
      <c r="G37" s="198"/>
      <c r="H37" s="198"/>
      <c r="I37" s="198"/>
      <c r="J37" s="198"/>
      <c r="K37" s="198"/>
      <c r="L37" s="198"/>
      <c r="M37" s="198"/>
      <c r="N37" s="198"/>
      <c r="O37" s="198"/>
      <c r="P37" s="198">
        <v>8.25</v>
      </c>
      <c r="Q37" s="198"/>
      <c r="R37" s="198"/>
      <c r="S37" s="198"/>
      <c r="T37" s="198"/>
      <c r="U37" s="198"/>
      <c r="V37" s="198"/>
      <c r="W37" s="198">
        <v>8.25</v>
      </c>
      <c r="X37" s="198"/>
      <c r="Y37" s="198"/>
      <c r="Z37" s="198">
        <v>8.25</v>
      </c>
      <c r="AA37" s="198"/>
      <c r="AB37" s="198"/>
      <c r="AC37" s="198"/>
      <c r="AD37" s="198">
        <v>7.75</v>
      </c>
      <c r="AE37" s="198"/>
      <c r="AF37" s="198"/>
      <c r="AG37" s="198">
        <v>8.25</v>
      </c>
      <c r="AH37" s="198"/>
      <c r="AI37" s="204" t="str">
        <f t="shared" si="0"/>
        <v/>
      </c>
      <c r="AJ37" s="124"/>
    </row>
    <row r="38" spans="1:36" ht="60" customHeight="1" x14ac:dyDescent="0.2">
      <c r="A38" s="300" t="str">
        <f>IF('1042Bd Stammdaten Mitarb.'!A39="","",'1042Bd Stammdaten Mitarb.'!A39)</f>
        <v/>
      </c>
      <c r="B38" s="301" t="str">
        <f>IF('1042Bd Stammdaten Mitarb.'!B39="","",'1042Bd Stammdaten Mitarb.'!B39)</f>
        <v/>
      </c>
      <c r="C38" s="301" t="str">
        <f>IF('1042Bd Stammdaten Mitarb.'!C39="","",'1042Bd Stammdaten Mitarb.'!C39)</f>
        <v/>
      </c>
      <c r="D38" s="197"/>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204" t="str">
        <f t="shared" si="0"/>
        <v/>
      </c>
      <c r="AJ38" s="124"/>
    </row>
    <row r="39" spans="1:36" ht="60" customHeight="1" x14ac:dyDescent="0.2">
      <c r="A39" s="300" t="str">
        <f>IF('1042Bd Stammdaten Mitarb.'!A40="","",'1042Bd Stammdaten Mitarb.'!A40)</f>
        <v/>
      </c>
      <c r="B39" s="301" t="str">
        <f>IF('1042Bd Stammdaten Mitarb.'!B40="","",'1042Bd Stammdaten Mitarb.'!B40)</f>
        <v/>
      </c>
      <c r="C39" s="301" t="str">
        <f>IF('1042Bd Stammdaten Mitarb.'!C40="","",'1042Bd Stammdaten Mitarb.'!C40)</f>
        <v/>
      </c>
      <c r="D39" s="197"/>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204" t="str">
        <f t="shared" si="0"/>
        <v/>
      </c>
      <c r="AJ39" s="124"/>
    </row>
    <row r="40" spans="1:36" ht="60" customHeight="1" x14ac:dyDescent="0.2">
      <c r="A40" s="300" t="str">
        <f>IF('1042Bd Stammdaten Mitarb.'!A41="","",'1042Bd Stammdaten Mitarb.'!A41)</f>
        <v/>
      </c>
      <c r="B40" s="301" t="str">
        <f>IF('1042Bd Stammdaten Mitarb.'!B41="","",'1042Bd Stammdaten Mitarb.'!B41)</f>
        <v/>
      </c>
      <c r="C40" s="301" t="str">
        <f>IF('1042Bd Stammdaten Mitarb.'!C41="","",'1042Bd Stammdaten Mitarb.'!C41)</f>
        <v/>
      </c>
      <c r="D40" s="197"/>
      <c r="E40" s="198"/>
      <c r="F40" s="198"/>
      <c r="G40" s="198"/>
      <c r="H40" s="198"/>
      <c r="I40" s="198">
        <v>8.25</v>
      </c>
      <c r="J40" s="198"/>
      <c r="K40" s="198"/>
      <c r="L40" s="198"/>
      <c r="M40" s="198"/>
      <c r="N40" s="198"/>
      <c r="O40" s="198"/>
      <c r="P40" s="198">
        <v>8.25</v>
      </c>
      <c r="Q40" s="198"/>
      <c r="R40" s="198"/>
      <c r="S40" s="198"/>
      <c r="T40" s="198"/>
      <c r="U40" s="198"/>
      <c r="V40" s="198"/>
      <c r="W40" s="198">
        <v>8.25</v>
      </c>
      <c r="X40" s="198"/>
      <c r="Y40" s="198"/>
      <c r="Z40" s="198"/>
      <c r="AA40" s="198"/>
      <c r="AB40" s="198"/>
      <c r="AC40" s="198"/>
      <c r="AD40" s="198">
        <v>8.25</v>
      </c>
      <c r="AE40" s="198"/>
      <c r="AF40" s="198"/>
      <c r="AG40" s="198"/>
      <c r="AH40" s="198"/>
      <c r="AI40" s="204" t="str">
        <f t="shared" si="0"/>
        <v/>
      </c>
      <c r="AJ40" s="124"/>
    </row>
    <row r="41" spans="1:36" ht="60" customHeight="1" x14ac:dyDescent="0.2">
      <c r="A41" s="300" t="str">
        <f>IF('1042Bd Stammdaten Mitarb.'!A42="","",'1042Bd Stammdaten Mitarb.'!A42)</f>
        <v/>
      </c>
      <c r="B41" s="301" t="str">
        <f>IF('1042Bd Stammdaten Mitarb.'!B42="","",'1042Bd Stammdaten Mitarb.'!B42)</f>
        <v/>
      </c>
      <c r="C41" s="301" t="str">
        <f>IF('1042Bd Stammdaten Mitarb.'!C42="","",'1042Bd Stammdaten Mitarb.'!C42)</f>
        <v/>
      </c>
      <c r="D41" s="197"/>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204" t="str">
        <f t="shared" si="0"/>
        <v/>
      </c>
      <c r="AJ41" s="124"/>
    </row>
    <row r="42" spans="1:36" ht="60" customHeight="1" x14ac:dyDescent="0.2">
      <c r="A42" s="300" t="str">
        <f>IF('1042Bd Stammdaten Mitarb.'!A43="","",'1042Bd Stammdaten Mitarb.'!A43)</f>
        <v/>
      </c>
      <c r="B42" s="301" t="str">
        <f>IF('1042Bd Stammdaten Mitarb.'!B43="","",'1042Bd Stammdaten Mitarb.'!B43)</f>
        <v/>
      </c>
      <c r="C42" s="301" t="str">
        <f>IF('1042Bd Stammdaten Mitarb.'!C43="","",'1042Bd Stammdaten Mitarb.'!C43)</f>
        <v/>
      </c>
      <c r="D42" s="197"/>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204" t="str">
        <f t="shared" si="0"/>
        <v/>
      </c>
      <c r="AJ42" s="124"/>
    </row>
    <row r="43" spans="1:36" ht="60" customHeight="1" x14ac:dyDescent="0.2">
      <c r="A43" s="300" t="str">
        <f>IF('1042Bd Stammdaten Mitarb.'!A44="","",'1042Bd Stammdaten Mitarb.'!A44)</f>
        <v/>
      </c>
      <c r="B43" s="301" t="str">
        <f>IF('1042Bd Stammdaten Mitarb.'!B44="","",'1042Bd Stammdaten Mitarb.'!B44)</f>
        <v/>
      </c>
      <c r="C43" s="301" t="str">
        <f>IF('1042Bd Stammdaten Mitarb.'!C44="","",'1042Bd Stammdaten Mitarb.'!C44)</f>
        <v/>
      </c>
      <c r="D43" s="197"/>
      <c r="E43" s="198">
        <v>0.83</v>
      </c>
      <c r="F43" s="198"/>
      <c r="G43" s="198"/>
      <c r="H43" s="198"/>
      <c r="I43" s="198">
        <v>1.35</v>
      </c>
      <c r="J43" s="198"/>
      <c r="K43" s="198"/>
      <c r="L43" s="198"/>
      <c r="M43" s="198">
        <v>0.33</v>
      </c>
      <c r="N43" s="198">
        <v>0.65</v>
      </c>
      <c r="O43" s="198"/>
      <c r="P43" s="198"/>
      <c r="Q43" s="198"/>
      <c r="R43" s="198"/>
      <c r="S43" s="198"/>
      <c r="T43" s="198"/>
      <c r="U43" s="198"/>
      <c r="V43" s="198"/>
      <c r="W43" s="198"/>
      <c r="X43" s="198"/>
      <c r="Y43" s="198"/>
      <c r="Z43" s="198">
        <v>8.25</v>
      </c>
      <c r="AA43" s="198">
        <v>0.37</v>
      </c>
      <c r="AB43" s="198"/>
      <c r="AC43" s="198">
        <v>8.25</v>
      </c>
      <c r="AD43" s="198">
        <v>2.98</v>
      </c>
      <c r="AE43" s="198"/>
      <c r="AF43" s="198"/>
      <c r="AG43" s="198"/>
      <c r="AH43" s="198"/>
      <c r="AI43" s="204" t="str">
        <f t="shared" si="0"/>
        <v/>
      </c>
      <c r="AJ43" s="124"/>
    </row>
    <row r="44" spans="1:36" ht="60" customHeight="1" x14ac:dyDescent="0.2">
      <c r="A44" s="300" t="str">
        <f>IF('1042Bd Stammdaten Mitarb.'!A45="","",'1042Bd Stammdaten Mitarb.'!A45)</f>
        <v/>
      </c>
      <c r="B44" s="301" t="str">
        <f>IF('1042Bd Stammdaten Mitarb.'!B45="","",'1042Bd Stammdaten Mitarb.'!B45)</f>
        <v/>
      </c>
      <c r="C44" s="301" t="str">
        <f>IF('1042Bd Stammdaten Mitarb.'!C45="","",'1042Bd Stammdaten Mitarb.'!C45)</f>
        <v/>
      </c>
      <c r="D44" s="197"/>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204" t="str">
        <f t="shared" si="0"/>
        <v/>
      </c>
      <c r="AJ44" s="124"/>
    </row>
    <row r="45" spans="1:36" ht="60" customHeight="1" x14ac:dyDescent="0.2">
      <c r="A45" s="300" t="str">
        <f>IF('1042Bd Stammdaten Mitarb.'!A46="","",'1042Bd Stammdaten Mitarb.'!A46)</f>
        <v/>
      </c>
      <c r="B45" s="301" t="str">
        <f>IF('1042Bd Stammdaten Mitarb.'!B46="","",'1042Bd Stammdaten Mitarb.'!B46)</f>
        <v/>
      </c>
      <c r="C45" s="301" t="str">
        <f>IF('1042Bd Stammdaten Mitarb.'!C46="","",'1042Bd Stammdaten Mitarb.'!C46)</f>
        <v/>
      </c>
      <c r="D45" s="197"/>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204" t="str">
        <f t="shared" si="0"/>
        <v/>
      </c>
      <c r="AJ45" s="124"/>
    </row>
    <row r="46" spans="1:36" ht="60" customHeight="1" x14ac:dyDescent="0.2">
      <c r="A46" s="300" t="str">
        <f>IF('1042Bd Stammdaten Mitarb.'!A47="","",'1042Bd Stammdaten Mitarb.'!A47)</f>
        <v/>
      </c>
      <c r="B46" s="301" t="str">
        <f>IF('1042Bd Stammdaten Mitarb.'!B47="","",'1042Bd Stammdaten Mitarb.'!B47)</f>
        <v/>
      </c>
      <c r="C46" s="301" t="str">
        <f>IF('1042Bd Stammdaten Mitarb.'!C47="","",'1042Bd Stammdaten Mitarb.'!C47)</f>
        <v/>
      </c>
      <c r="D46" s="197"/>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204" t="str">
        <f t="shared" si="0"/>
        <v/>
      </c>
      <c r="AJ46" s="124"/>
    </row>
    <row r="47" spans="1:36" ht="60" customHeight="1" x14ac:dyDescent="0.2">
      <c r="A47" s="300" t="str">
        <f>IF('1042Bd Stammdaten Mitarb.'!A48="","",'1042Bd Stammdaten Mitarb.'!A48)</f>
        <v/>
      </c>
      <c r="B47" s="301" t="str">
        <f>IF('1042Bd Stammdaten Mitarb.'!B48="","",'1042Bd Stammdaten Mitarb.'!B48)</f>
        <v/>
      </c>
      <c r="C47" s="301" t="str">
        <f>IF('1042Bd Stammdaten Mitarb.'!C48="","",'1042Bd Stammdaten Mitarb.'!C48)</f>
        <v/>
      </c>
      <c r="D47" s="197"/>
      <c r="E47" s="198"/>
      <c r="F47" s="198"/>
      <c r="G47" s="198"/>
      <c r="H47" s="198"/>
      <c r="I47" s="198"/>
      <c r="J47" s="198"/>
      <c r="K47" s="198"/>
      <c r="L47" s="198"/>
      <c r="M47" s="198"/>
      <c r="N47" s="198"/>
      <c r="O47" s="198"/>
      <c r="P47" s="198"/>
      <c r="Q47" s="198"/>
      <c r="R47" s="198"/>
      <c r="S47" s="198">
        <v>8.25</v>
      </c>
      <c r="T47" s="198">
        <v>8.25</v>
      </c>
      <c r="U47" s="198">
        <v>8.25</v>
      </c>
      <c r="V47" s="198">
        <v>8.25</v>
      </c>
      <c r="W47" s="198">
        <v>8.25</v>
      </c>
      <c r="X47" s="198"/>
      <c r="Y47" s="198"/>
      <c r="Z47" s="198">
        <v>0.95</v>
      </c>
      <c r="AA47" s="198">
        <v>0.25</v>
      </c>
      <c r="AB47" s="198">
        <v>0.55000000000000004</v>
      </c>
      <c r="AC47" s="198">
        <v>0.57999999999999996</v>
      </c>
      <c r="AD47" s="198">
        <v>8.25</v>
      </c>
      <c r="AE47" s="198"/>
      <c r="AF47" s="198"/>
      <c r="AG47" s="198">
        <v>8.25</v>
      </c>
      <c r="AH47" s="198"/>
      <c r="AI47" s="204" t="str">
        <f t="shared" si="0"/>
        <v/>
      </c>
      <c r="AJ47" s="124"/>
    </row>
    <row r="48" spans="1:36" ht="60" customHeight="1" x14ac:dyDescent="0.2">
      <c r="A48" s="300" t="str">
        <f>IF('1042Bd Stammdaten Mitarb.'!A49="","",'1042Bd Stammdaten Mitarb.'!A49)</f>
        <v/>
      </c>
      <c r="B48" s="301" t="str">
        <f>IF('1042Bd Stammdaten Mitarb.'!B49="","",'1042Bd Stammdaten Mitarb.'!B49)</f>
        <v/>
      </c>
      <c r="C48" s="301" t="str">
        <f>IF('1042Bd Stammdaten Mitarb.'!C49="","",'1042Bd Stammdaten Mitarb.'!C49)</f>
        <v/>
      </c>
      <c r="D48" s="197"/>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204" t="str">
        <f t="shared" si="0"/>
        <v/>
      </c>
      <c r="AJ48" s="124"/>
    </row>
    <row r="49" spans="1:36" ht="60" customHeight="1" x14ac:dyDescent="0.2">
      <c r="A49" s="300" t="str">
        <f>IF('1042Bd Stammdaten Mitarb.'!A50="","",'1042Bd Stammdaten Mitarb.'!A50)</f>
        <v/>
      </c>
      <c r="B49" s="301" t="str">
        <f>IF('1042Bd Stammdaten Mitarb.'!B50="","",'1042Bd Stammdaten Mitarb.'!B50)</f>
        <v/>
      </c>
      <c r="C49" s="301" t="str">
        <f>IF('1042Bd Stammdaten Mitarb.'!C50="","",'1042Bd Stammdaten Mitarb.'!C50)</f>
        <v/>
      </c>
      <c r="D49" s="197"/>
      <c r="E49" s="198"/>
      <c r="F49" s="198"/>
      <c r="G49" s="198"/>
      <c r="H49" s="198"/>
      <c r="I49" s="198">
        <v>8.25</v>
      </c>
      <c r="J49" s="198"/>
      <c r="K49" s="198"/>
      <c r="L49" s="198"/>
      <c r="M49" s="198"/>
      <c r="N49" s="198"/>
      <c r="O49" s="198">
        <v>8.25</v>
      </c>
      <c r="P49" s="198">
        <v>8.25</v>
      </c>
      <c r="Q49" s="198"/>
      <c r="R49" s="198"/>
      <c r="S49" s="198"/>
      <c r="T49" s="198"/>
      <c r="U49" s="198"/>
      <c r="V49" s="198"/>
      <c r="W49" s="198">
        <v>8.25</v>
      </c>
      <c r="X49" s="198"/>
      <c r="Y49" s="198"/>
      <c r="Z49" s="198"/>
      <c r="AA49" s="198"/>
      <c r="AB49" s="198"/>
      <c r="AC49" s="198"/>
      <c r="AD49" s="198">
        <v>8.25</v>
      </c>
      <c r="AE49" s="198"/>
      <c r="AF49" s="198"/>
      <c r="AG49" s="198"/>
      <c r="AH49" s="198"/>
      <c r="AI49" s="204" t="str">
        <f t="shared" si="0"/>
        <v/>
      </c>
      <c r="AJ49" s="124"/>
    </row>
    <row r="50" spans="1:36" ht="60" customHeight="1" x14ac:dyDescent="0.2">
      <c r="A50" s="300" t="str">
        <f>IF('1042Bd Stammdaten Mitarb.'!A51="","",'1042Bd Stammdaten Mitarb.'!A51)</f>
        <v/>
      </c>
      <c r="B50" s="301" t="str">
        <f>IF('1042Bd Stammdaten Mitarb.'!B51="","",'1042Bd Stammdaten Mitarb.'!B51)</f>
        <v/>
      </c>
      <c r="C50" s="301" t="str">
        <f>IF('1042Bd Stammdaten Mitarb.'!C51="","",'1042Bd Stammdaten Mitarb.'!C51)</f>
        <v/>
      </c>
      <c r="D50" s="197"/>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204" t="str">
        <f t="shared" si="0"/>
        <v/>
      </c>
      <c r="AJ50" s="124"/>
    </row>
    <row r="51" spans="1:36" ht="60" customHeight="1" x14ac:dyDescent="0.2">
      <c r="A51" s="300" t="str">
        <f>IF('1042Bd Stammdaten Mitarb.'!A52="","",'1042Bd Stammdaten Mitarb.'!A52)</f>
        <v/>
      </c>
      <c r="B51" s="301" t="str">
        <f>IF('1042Bd Stammdaten Mitarb.'!B52="","",'1042Bd Stammdaten Mitarb.'!B52)</f>
        <v/>
      </c>
      <c r="C51" s="301" t="str">
        <f>IF('1042Bd Stammdaten Mitarb.'!C52="","",'1042Bd Stammdaten Mitarb.'!C52)</f>
        <v/>
      </c>
      <c r="D51" s="197"/>
      <c r="E51" s="198"/>
      <c r="F51" s="198"/>
      <c r="G51" s="198"/>
      <c r="H51" s="198"/>
      <c r="I51" s="198">
        <v>8.25</v>
      </c>
      <c r="J51" s="198"/>
      <c r="K51" s="198"/>
      <c r="L51" s="198"/>
      <c r="M51" s="198"/>
      <c r="N51" s="198"/>
      <c r="O51" s="198"/>
      <c r="P51" s="198">
        <v>8.25</v>
      </c>
      <c r="Q51" s="198"/>
      <c r="R51" s="198"/>
      <c r="S51" s="198"/>
      <c r="T51" s="198"/>
      <c r="U51" s="198"/>
      <c r="V51" s="198"/>
      <c r="W51" s="198">
        <v>8.25</v>
      </c>
      <c r="X51" s="198"/>
      <c r="Y51" s="198"/>
      <c r="Z51" s="198"/>
      <c r="AA51" s="198"/>
      <c r="AB51" s="198"/>
      <c r="AC51" s="198"/>
      <c r="AD51" s="198">
        <v>8.25</v>
      </c>
      <c r="AE51" s="198"/>
      <c r="AF51" s="198"/>
      <c r="AG51" s="198">
        <v>8.25</v>
      </c>
      <c r="AH51" s="198"/>
      <c r="AI51" s="204" t="str">
        <f t="shared" si="0"/>
        <v/>
      </c>
      <c r="AJ51" s="124"/>
    </row>
    <row r="52" spans="1:36" ht="60" customHeight="1" x14ac:dyDescent="0.2">
      <c r="A52" s="300" t="str">
        <f>IF('1042Bd Stammdaten Mitarb.'!A53="","",'1042Bd Stammdaten Mitarb.'!A53)</f>
        <v/>
      </c>
      <c r="B52" s="301" t="str">
        <f>IF('1042Bd Stammdaten Mitarb.'!B53="","",'1042Bd Stammdaten Mitarb.'!B53)</f>
        <v/>
      </c>
      <c r="C52" s="301" t="str">
        <f>IF('1042Bd Stammdaten Mitarb.'!C53="","",'1042Bd Stammdaten Mitarb.'!C53)</f>
        <v/>
      </c>
      <c r="D52" s="197"/>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204" t="str">
        <f t="shared" si="0"/>
        <v/>
      </c>
      <c r="AJ52" s="124"/>
    </row>
    <row r="53" spans="1:36" ht="60" customHeight="1" x14ac:dyDescent="0.2">
      <c r="A53" s="300" t="str">
        <f>IF('1042Bd Stammdaten Mitarb.'!A54="","",'1042Bd Stammdaten Mitarb.'!A54)</f>
        <v/>
      </c>
      <c r="B53" s="301" t="str">
        <f>IF('1042Bd Stammdaten Mitarb.'!B54="","",'1042Bd Stammdaten Mitarb.'!B54)</f>
        <v/>
      </c>
      <c r="C53" s="301" t="str">
        <f>IF('1042Bd Stammdaten Mitarb.'!C54="","",'1042Bd Stammdaten Mitarb.'!C54)</f>
        <v/>
      </c>
      <c r="D53" s="197"/>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204" t="str">
        <f t="shared" si="0"/>
        <v/>
      </c>
      <c r="AJ53" s="124"/>
    </row>
    <row r="54" spans="1:36" ht="60" customHeight="1" x14ac:dyDescent="0.2">
      <c r="A54" s="300" t="str">
        <f>IF('1042Bd Stammdaten Mitarb.'!A55="","",'1042Bd Stammdaten Mitarb.'!A55)</f>
        <v/>
      </c>
      <c r="B54" s="301" t="str">
        <f>IF('1042Bd Stammdaten Mitarb.'!B55="","",'1042Bd Stammdaten Mitarb.'!B55)</f>
        <v/>
      </c>
      <c r="C54" s="301" t="str">
        <f>IF('1042Bd Stammdaten Mitarb.'!C55="","",'1042Bd Stammdaten Mitarb.'!C55)</f>
        <v/>
      </c>
      <c r="D54" s="197"/>
      <c r="E54" s="198"/>
      <c r="F54" s="198"/>
      <c r="G54" s="198"/>
      <c r="H54" s="198"/>
      <c r="I54" s="198">
        <v>8.25</v>
      </c>
      <c r="J54" s="198"/>
      <c r="K54" s="198"/>
      <c r="L54" s="198"/>
      <c r="M54" s="198"/>
      <c r="N54" s="198"/>
      <c r="O54" s="198"/>
      <c r="P54" s="198">
        <v>8.25</v>
      </c>
      <c r="Q54" s="198"/>
      <c r="R54" s="198"/>
      <c r="S54" s="198"/>
      <c r="T54" s="198"/>
      <c r="U54" s="198"/>
      <c r="V54" s="198"/>
      <c r="W54" s="198">
        <v>5</v>
      </c>
      <c r="X54" s="198"/>
      <c r="Y54" s="198"/>
      <c r="Z54" s="198"/>
      <c r="AA54" s="198"/>
      <c r="AB54" s="198"/>
      <c r="AC54" s="198"/>
      <c r="AD54" s="198"/>
      <c r="AE54" s="198"/>
      <c r="AF54" s="198"/>
      <c r="AG54" s="198"/>
      <c r="AH54" s="198"/>
      <c r="AI54" s="204" t="str">
        <f t="shared" si="0"/>
        <v/>
      </c>
      <c r="AJ54" s="124"/>
    </row>
    <row r="55" spans="1:36" ht="60" customHeight="1" x14ac:dyDescent="0.2">
      <c r="A55" s="300" t="str">
        <f>IF('1042Bd Stammdaten Mitarb.'!A56="","",'1042Bd Stammdaten Mitarb.'!A56)</f>
        <v/>
      </c>
      <c r="B55" s="301" t="str">
        <f>IF('1042Bd Stammdaten Mitarb.'!B56="","",'1042Bd Stammdaten Mitarb.'!B56)</f>
        <v/>
      </c>
      <c r="C55" s="301" t="str">
        <f>IF('1042Bd Stammdaten Mitarb.'!C56="","",'1042Bd Stammdaten Mitarb.'!C56)</f>
        <v/>
      </c>
      <c r="D55" s="197"/>
      <c r="E55" s="198"/>
      <c r="F55" s="198"/>
      <c r="G55" s="198"/>
      <c r="H55" s="198"/>
      <c r="I55" s="198">
        <v>8.25</v>
      </c>
      <c r="J55" s="198"/>
      <c r="K55" s="198"/>
      <c r="L55" s="198"/>
      <c r="M55" s="198"/>
      <c r="N55" s="198"/>
      <c r="O55" s="198"/>
      <c r="P55" s="198">
        <v>8.25</v>
      </c>
      <c r="Q55" s="198"/>
      <c r="R55" s="198"/>
      <c r="S55" s="198"/>
      <c r="T55" s="198"/>
      <c r="U55" s="198"/>
      <c r="V55" s="198"/>
      <c r="W55" s="198">
        <v>8.25</v>
      </c>
      <c r="X55" s="198"/>
      <c r="Y55" s="198"/>
      <c r="Z55" s="198"/>
      <c r="AA55" s="198"/>
      <c r="AB55" s="198"/>
      <c r="AC55" s="198"/>
      <c r="AD55" s="198">
        <v>8.25</v>
      </c>
      <c r="AE55" s="198"/>
      <c r="AF55" s="198"/>
      <c r="AG55" s="198"/>
      <c r="AH55" s="198"/>
      <c r="AI55" s="204" t="str">
        <f t="shared" si="0"/>
        <v/>
      </c>
      <c r="AJ55" s="124"/>
    </row>
    <row r="56" spans="1:36" ht="60" customHeight="1" x14ac:dyDescent="0.2">
      <c r="A56" s="300" t="str">
        <f>IF('1042Bd Stammdaten Mitarb.'!A57="","",'1042Bd Stammdaten Mitarb.'!A57)</f>
        <v/>
      </c>
      <c r="B56" s="301" t="str">
        <f>IF('1042Bd Stammdaten Mitarb.'!B57="","",'1042Bd Stammdaten Mitarb.'!B57)</f>
        <v/>
      </c>
      <c r="C56" s="301" t="str">
        <f>IF('1042Bd Stammdaten Mitarb.'!C57="","",'1042Bd Stammdaten Mitarb.'!C57)</f>
        <v/>
      </c>
      <c r="D56" s="197"/>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204" t="str">
        <f t="shared" si="0"/>
        <v/>
      </c>
      <c r="AJ56" s="124"/>
    </row>
    <row r="57" spans="1:36" ht="60" customHeight="1" x14ac:dyDescent="0.2">
      <c r="A57" s="300" t="str">
        <f>IF('1042Bd Stammdaten Mitarb.'!A58="","",'1042Bd Stammdaten Mitarb.'!A58)</f>
        <v/>
      </c>
      <c r="B57" s="301" t="str">
        <f>IF('1042Bd Stammdaten Mitarb.'!B58="","",'1042Bd Stammdaten Mitarb.'!B58)</f>
        <v/>
      </c>
      <c r="C57" s="301" t="str">
        <f>IF('1042Bd Stammdaten Mitarb.'!C58="","",'1042Bd Stammdaten Mitarb.'!C58)</f>
        <v/>
      </c>
      <c r="D57" s="197"/>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204" t="str">
        <f t="shared" si="0"/>
        <v/>
      </c>
      <c r="AJ57" s="124"/>
    </row>
    <row r="58" spans="1:36" ht="60" customHeight="1" x14ac:dyDescent="0.2">
      <c r="A58" s="300" t="str">
        <f>IF('1042Bd Stammdaten Mitarb.'!A59="","",'1042Bd Stammdaten Mitarb.'!A59)</f>
        <v/>
      </c>
      <c r="B58" s="301" t="str">
        <f>IF('1042Bd Stammdaten Mitarb.'!B59="","",'1042Bd Stammdaten Mitarb.'!B59)</f>
        <v/>
      </c>
      <c r="C58" s="301" t="str">
        <f>IF('1042Bd Stammdaten Mitarb.'!C59="","",'1042Bd Stammdaten Mitarb.'!C59)</f>
        <v/>
      </c>
      <c r="D58" s="197"/>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204" t="str">
        <f t="shared" si="0"/>
        <v/>
      </c>
      <c r="AJ58" s="124"/>
    </row>
    <row r="59" spans="1:36" ht="60" customHeight="1" x14ac:dyDescent="0.2">
      <c r="A59" s="300" t="str">
        <f>IF('1042Bd Stammdaten Mitarb.'!A60="","",'1042Bd Stammdaten Mitarb.'!A60)</f>
        <v/>
      </c>
      <c r="B59" s="301" t="str">
        <f>IF('1042Bd Stammdaten Mitarb.'!B60="","",'1042Bd Stammdaten Mitarb.'!B60)</f>
        <v/>
      </c>
      <c r="C59" s="301" t="str">
        <f>IF('1042Bd Stammdaten Mitarb.'!C60="","",'1042Bd Stammdaten Mitarb.'!C60)</f>
        <v/>
      </c>
      <c r="D59" s="197"/>
      <c r="E59" s="198"/>
      <c r="F59" s="198"/>
      <c r="G59" s="198"/>
      <c r="H59" s="198">
        <v>8.25</v>
      </c>
      <c r="I59" s="198"/>
      <c r="J59" s="198"/>
      <c r="K59" s="198"/>
      <c r="L59" s="198"/>
      <c r="M59" s="198"/>
      <c r="N59" s="198">
        <v>3.73</v>
      </c>
      <c r="O59" s="198"/>
      <c r="P59" s="198">
        <v>4</v>
      </c>
      <c r="Q59" s="198"/>
      <c r="R59" s="198"/>
      <c r="S59" s="198"/>
      <c r="T59" s="198"/>
      <c r="U59" s="198"/>
      <c r="V59" s="198"/>
      <c r="W59" s="198">
        <v>8.25</v>
      </c>
      <c r="X59" s="198"/>
      <c r="Y59" s="198"/>
      <c r="Z59" s="198"/>
      <c r="AA59" s="198"/>
      <c r="AB59" s="198"/>
      <c r="AC59" s="198"/>
      <c r="AD59" s="198">
        <v>8.25</v>
      </c>
      <c r="AE59" s="198"/>
      <c r="AF59" s="198"/>
      <c r="AG59" s="198"/>
      <c r="AH59" s="198"/>
      <c r="AI59" s="204" t="str">
        <f t="shared" si="0"/>
        <v/>
      </c>
      <c r="AJ59" s="124"/>
    </row>
    <row r="60" spans="1:36" ht="60" customHeight="1" x14ac:dyDescent="0.2">
      <c r="A60" s="300" t="str">
        <f>IF('1042Bd Stammdaten Mitarb.'!A61="","",'1042Bd Stammdaten Mitarb.'!A61)</f>
        <v/>
      </c>
      <c r="B60" s="301" t="str">
        <f>IF('1042Bd Stammdaten Mitarb.'!B61="","",'1042Bd Stammdaten Mitarb.'!B61)</f>
        <v/>
      </c>
      <c r="C60" s="301" t="str">
        <f>IF('1042Bd Stammdaten Mitarb.'!C61="","",'1042Bd Stammdaten Mitarb.'!C61)</f>
        <v/>
      </c>
      <c r="D60" s="197"/>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204" t="str">
        <f t="shared" si="0"/>
        <v/>
      </c>
      <c r="AJ60" s="124"/>
    </row>
    <row r="61" spans="1:36" ht="60" customHeight="1" x14ac:dyDescent="0.2">
      <c r="A61" s="300" t="str">
        <f>IF('1042Bd Stammdaten Mitarb.'!A62="","",'1042Bd Stammdaten Mitarb.'!A62)</f>
        <v/>
      </c>
      <c r="B61" s="301" t="str">
        <f>IF('1042Bd Stammdaten Mitarb.'!B62="","",'1042Bd Stammdaten Mitarb.'!B62)</f>
        <v/>
      </c>
      <c r="C61" s="301" t="str">
        <f>IF('1042Bd Stammdaten Mitarb.'!C62="","",'1042Bd Stammdaten Mitarb.'!C62)</f>
        <v/>
      </c>
      <c r="D61" s="197"/>
      <c r="E61" s="198">
        <v>7.38</v>
      </c>
      <c r="F61" s="198">
        <v>4.58</v>
      </c>
      <c r="G61" s="198">
        <v>7.38</v>
      </c>
      <c r="H61" s="198">
        <v>7.38</v>
      </c>
      <c r="I61" s="198">
        <v>7.38</v>
      </c>
      <c r="J61" s="198"/>
      <c r="K61" s="198"/>
      <c r="L61" s="198"/>
      <c r="M61" s="198"/>
      <c r="N61" s="198"/>
      <c r="O61" s="198"/>
      <c r="P61" s="198">
        <v>7.38</v>
      </c>
      <c r="Q61" s="198"/>
      <c r="R61" s="198"/>
      <c r="S61" s="198"/>
      <c r="T61" s="198"/>
      <c r="U61" s="198"/>
      <c r="V61" s="198"/>
      <c r="W61" s="198">
        <v>7.38</v>
      </c>
      <c r="X61" s="198"/>
      <c r="Y61" s="198"/>
      <c r="Z61" s="198"/>
      <c r="AA61" s="198"/>
      <c r="AB61" s="198"/>
      <c r="AC61" s="198"/>
      <c r="AD61" s="198">
        <v>7.38</v>
      </c>
      <c r="AE61" s="198"/>
      <c r="AF61" s="198"/>
      <c r="AG61" s="198"/>
      <c r="AH61" s="198"/>
      <c r="AI61" s="204" t="str">
        <f t="shared" si="0"/>
        <v/>
      </c>
      <c r="AJ61" s="124"/>
    </row>
    <row r="62" spans="1:36" ht="60" customHeight="1" x14ac:dyDescent="0.2">
      <c r="A62" s="300" t="str">
        <f>IF('1042Bd Stammdaten Mitarb.'!A63="","",'1042Bd Stammdaten Mitarb.'!A63)</f>
        <v/>
      </c>
      <c r="B62" s="301" t="str">
        <f>IF('1042Bd Stammdaten Mitarb.'!B63="","",'1042Bd Stammdaten Mitarb.'!B63)</f>
        <v/>
      </c>
      <c r="C62" s="301" t="str">
        <f>IF('1042Bd Stammdaten Mitarb.'!C63="","",'1042Bd Stammdaten Mitarb.'!C63)</f>
        <v/>
      </c>
      <c r="D62" s="197"/>
      <c r="E62" s="198"/>
      <c r="F62" s="198"/>
      <c r="G62" s="198"/>
      <c r="H62" s="198"/>
      <c r="I62" s="198"/>
      <c r="J62" s="198"/>
      <c r="K62" s="198"/>
      <c r="L62" s="198"/>
      <c r="M62" s="198"/>
      <c r="N62" s="198"/>
      <c r="O62" s="198"/>
      <c r="P62" s="198">
        <v>8.25</v>
      </c>
      <c r="Q62" s="198"/>
      <c r="R62" s="198"/>
      <c r="S62" s="198">
        <v>8.25</v>
      </c>
      <c r="T62" s="198"/>
      <c r="U62" s="198"/>
      <c r="V62" s="198"/>
      <c r="W62" s="198">
        <v>8.25</v>
      </c>
      <c r="X62" s="198"/>
      <c r="Y62" s="198"/>
      <c r="Z62" s="198"/>
      <c r="AA62" s="198"/>
      <c r="AB62" s="198"/>
      <c r="AC62" s="198">
        <v>3.73</v>
      </c>
      <c r="AD62" s="198">
        <v>8.25</v>
      </c>
      <c r="AE62" s="198"/>
      <c r="AF62" s="198"/>
      <c r="AG62" s="198"/>
      <c r="AH62" s="198"/>
      <c r="AI62" s="204" t="str">
        <f t="shared" si="0"/>
        <v/>
      </c>
      <c r="AJ62" s="124"/>
    </row>
    <row r="63" spans="1:36" ht="60" customHeight="1" x14ac:dyDescent="0.2">
      <c r="A63" s="300" t="str">
        <f>IF('1042Bd Stammdaten Mitarb.'!A64="","",'1042Bd Stammdaten Mitarb.'!A64)</f>
        <v/>
      </c>
      <c r="B63" s="301" t="str">
        <f>IF('1042Bd Stammdaten Mitarb.'!B64="","",'1042Bd Stammdaten Mitarb.'!B64)</f>
        <v/>
      </c>
      <c r="C63" s="301" t="str">
        <f>IF('1042Bd Stammdaten Mitarb.'!C64="","",'1042Bd Stammdaten Mitarb.'!C64)</f>
        <v/>
      </c>
      <c r="D63" s="197"/>
      <c r="E63" s="198"/>
      <c r="F63" s="198"/>
      <c r="G63" s="198"/>
      <c r="H63" s="198"/>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c r="AG63" s="198"/>
      <c r="AH63" s="198"/>
      <c r="AI63" s="204" t="str">
        <f t="shared" si="0"/>
        <v/>
      </c>
      <c r="AJ63" s="124"/>
    </row>
    <row r="64" spans="1:36" ht="60" customHeight="1" x14ac:dyDescent="0.2">
      <c r="A64" s="300" t="str">
        <f>IF('1042Bd Stammdaten Mitarb.'!A65="","",'1042Bd Stammdaten Mitarb.'!A65)</f>
        <v/>
      </c>
      <c r="B64" s="301" t="str">
        <f>IF('1042Bd Stammdaten Mitarb.'!B65="","",'1042Bd Stammdaten Mitarb.'!B65)</f>
        <v/>
      </c>
      <c r="C64" s="301" t="str">
        <f>IF('1042Bd Stammdaten Mitarb.'!C65="","",'1042Bd Stammdaten Mitarb.'!C65)</f>
        <v/>
      </c>
      <c r="D64" s="197"/>
      <c r="E64" s="198">
        <v>8.25</v>
      </c>
      <c r="F64" s="198"/>
      <c r="G64" s="198"/>
      <c r="H64" s="198"/>
      <c r="I64" s="198">
        <v>8.25</v>
      </c>
      <c r="J64" s="198"/>
      <c r="K64" s="198"/>
      <c r="L64" s="198"/>
      <c r="M64" s="198"/>
      <c r="N64" s="198"/>
      <c r="O64" s="198"/>
      <c r="P64" s="198"/>
      <c r="Q64" s="198"/>
      <c r="R64" s="198"/>
      <c r="S64" s="198"/>
      <c r="T64" s="198"/>
      <c r="U64" s="198"/>
      <c r="V64" s="198"/>
      <c r="W64" s="198"/>
      <c r="X64" s="198"/>
      <c r="Y64" s="198"/>
      <c r="Z64" s="198"/>
      <c r="AA64" s="198"/>
      <c r="AB64" s="198"/>
      <c r="AC64" s="198"/>
      <c r="AD64" s="198">
        <v>8.25</v>
      </c>
      <c r="AE64" s="198"/>
      <c r="AF64" s="198"/>
      <c r="AG64" s="198">
        <v>7</v>
      </c>
      <c r="AH64" s="198"/>
      <c r="AI64" s="204" t="str">
        <f t="shared" si="0"/>
        <v/>
      </c>
      <c r="AJ64" s="124"/>
    </row>
    <row r="65" spans="1:36" ht="60" customHeight="1" x14ac:dyDescent="0.2">
      <c r="A65" s="300" t="str">
        <f>IF('1042Bd Stammdaten Mitarb.'!A66="","",'1042Bd Stammdaten Mitarb.'!A66)</f>
        <v/>
      </c>
      <c r="B65" s="301" t="str">
        <f>IF('1042Bd Stammdaten Mitarb.'!B66="","",'1042Bd Stammdaten Mitarb.'!B66)</f>
        <v/>
      </c>
      <c r="C65" s="301" t="str">
        <f>IF('1042Bd Stammdaten Mitarb.'!C66="","",'1042Bd Stammdaten Mitarb.'!C66)</f>
        <v/>
      </c>
      <c r="D65" s="197"/>
      <c r="E65" s="198"/>
      <c r="F65" s="198"/>
      <c r="G65" s="198"/>
      <c r="H65" s="198"/>
      <c r="I65" s="198"/>
      <c r="J65" s="198"/>
      <c r="K65" s="198"/>
      <c r="L65" s="198"/>
      <c r="M65" s="198"/>
      <c r="N65" s="198"/>
      <c r="O65" s="198"/>
      <c r="P65" s="198">
        <v>8.25</v>
      </c>
      <c r="Q65" s="198"/>
      <c r="R65" s="198"/>
      <c r="S65" s="198"/>
      <c r="T65" s="198"/>
      <c r="U65" s="198"/>
      <c r="V65" s="198"/>
      <c r="W65" s="198">
        <v>8.25</v>
      </c>
      <c r="X65" s="198"/>
      <c r="Y65" s="198"/>
      <c r="Z65" s="198"/>
      <c r="AA65" s="198"/>
      <c r="AB65" s="198"/>
      <c r="AC65" s="198"/>
      <c r="AD65" s="198">
        <v>8.25</v>
      </c>
      <c r="AE65" s="198"/>
      <c r="AF65" s="198"/>
      <c r="AG65" s="198"/>
      <c r="AH65" s="198"/>
      <c r="AI65" s="204" t="str">
        <f t="shared" si="0"/>
        <v/>
      </c>
      <c r="AJ65" s="124"/>
    </row>
    <row r="66" spans="1:36" ht="60" customHeight="1" x14ac:dyDescent="0.2">
      <c r="A66" s="300" t="str">
        <f>IF('1042Bd Stammdaten Mitarb.'!A67="","",'1042Bd Stammdaten Mitarb.'!A67)</f>
        <v/>
      </c>
      <c r="B66" s="301" t="str">
        <f>IF('1042Bd Stammdaten Mitarb.'!B67="","",'1042Bd Stammdaten Mitarb.'!B67)</f>
        <v/>
      </c>
      <c r="C66" s="301" t="str">
        <f>IF('1042Bd Stammdaten Mitarb.'!C67="","",'1042Bd Stammdaten Mitarb.'!C67)</f>
        <v/>
      </c>
      <c r="D66" s="197"/>
      <c r="E66" s="198"/>
      <c r="F66" s="198"/>
      <c r="G66" s="198"/>
      <c r="H66" s="198"/>
      <c r="I66" s="198">
        <v>7.42</v>
      </c>
      <c r="J66" s="198"/>
      <c r="K66" s="198"/>
      <c r="L66" s="198"/>
      <c r="M66" s="198"/>
      <c r="N66" s="198"/>
      <c r="O66" s="198"/>
      <c r="P66" s="198">
        <v>7.42</v>
      </c>
      <c r="Q66" s="198"/>
      <c r="R66" s="198"/>
      <c r="S66" s="198"/>
      <c r="T66" s="198"/>
      <c r="U66" s="198"/>
      <c r="V66" s="198"/>
      <c r="W66" s="198">
        <v>7.42</v>
      </c>
      <c r="X66" s="198"/>
      <c r="Y66" s="198"/>
      <c r="Z66" s="198"/>
      <c r="AA66" s="198"/>
      <c r="AB66" s="198"/>
      <c r="AC66" s="198"/>
      <c r="AD66" s="198">
        <v>7.42</v>
      </c>
      <c r="AE66" s="198"/>
      <c r="AF66" s="198"/>
      <c r="AG66" s="198"/>
      <c r="AH66" s="198"/>
      <c r="AI66" s="204" t="str">
        <f t="shared" si="0"/>
        <v/>
      </c>
      <c r="AJ66" s="124"/>
    </row>
    <row r="67" spans="1:36" ht="60" customHeight="1" x14ac:dyDescent="0.2">
      <c r="A67" s="300" t="str">
        <f>IF('1042Bd Stammdaten Mitarb.'!A68="","",'1042Bd Stammdaten Mitarb.'!A68)</f>
        <v/>
      </c>
      <c r="B67" s="301" t="str">
        <f>IF('1042Bd Stammdaten Mitarb.'!B68="","",'1042Bd Stammdaten Mitarb.'!B68)</f>
        <v/>
      </c>
      <c r="C67" s="301" t="str">
        <f>IF('1042Bd Stammdaten Mitarb.'!C68="","",'1042Bd Stammdaten Mitarb.'!C68)</f>
        <v/>
      </c>
      <c r="D67" s="197"/>
      <c r="E67" s="198"/>
      <c r="F67" s="198"/>
      <c r="G67" s="198"/>
      <c r="H67" s="198"/>
      <c r="I67" s="198">
        <v>8.25</v>
      </c>
      <c r="J67" s="198"/>
      <c r="K67" s="198"/>
      <c r="L67" s="198"/>
      <c r="M67" s="198"/>
      <c r="N67" s="198"/>
      <c r="O67" s="198"/>
      <c r="P67" s="198">
        <v>8.25</v>
      </c>
      <c r="Q67" s="198"/>
      <c r="R67" s="198"/>
      <c r="S67" s="198"/>
      <c r="T67" s="198"/>
      <c r="U67" s="198"/>
      <c r="V67" s="198"/>
      <c r="W67" s="198">
        <v>7</v>
      </c>
      <c r="X67" s="198"/>
      <c r="Y67" s="198"/>
      <c r="Z67" s="198"/>
      <c r="AA67" s="198"/>
      <c r="AB67" s="198"/>
      <c r="AC67" s="198"/>
      <c r="AD67" s="198"/>
      <c r="AE67" s="198"/>
      <c r="AF67" s="198"/>
      <c r="AG67" s="198"/>
      <c r="AH67" s="198"/>
      <c r="AI67" s="204" t="str">
        <f t="shared" si="0"/>
        <v/>
      </c>
      <c r="AJ67" s="124"/>
    </row>
    <row r="68" spans="1:36" ht="60" customHeight="1" x14ac:dyDescent="0.2">
      <c r="A68" s="300" t="str">
        <f>IF('1042Bd Stammdaten Mitarb.'!A69="","",'1042Bd Stammdaten Mitarb.'!A69)</f>
        <v/>
      </c>
      <c r="B68" s="301" t="str">
        <f>IF('1042Bd Stammdaten Mitarb.'!B69="","",'1042Bd Stammdaten Mitarb.'!B69)</f>
        <v/>
      </c>
      <c r="C68" s="301" t="str">
        <f>IF('1042Bd Stammdaten Mitarb.'!C69="","",'1042Bd Stammdaten Mitarb.'!C69)</f>
        <v/>
      </c>
      <c r="D68" s="197"/>
      <c r="E68" s="198"/>
      <c r="F68" s="198"/>
      <c r="G68" s="198"/>
      <c r="H68" s="198"/>
      <c r="I68" s="198">
        <v>8.25</v>
      </c>
      <c r="J68" s="198"/>
      <c r="K68" s="198"/>
      <c r="L68" s="198"/>
      <c r="M68" s="198"/>
      <c r="N68" s="198">
        <v>0.5</v>
      </c>
      <c r="O68" s="198"/>
      <c r="P68" s="198">
        <v>8.25</v>
      </c>
      <c r="Q68" s="198"/>
      <c r="R68" s="198"/>
      <c r="S68" s="198"/>
      <c r="T68" s="198"/>
      <c r="U68" s="198"/>
      <c r="V68" s="198"/>
      <c r="W68" s="198">
        <v>8.25</v>
      </c>
      <c r="X68" s="198"/>
      <c r="Y68" s="198"/>
      <c r="Z68" s="198"/>
      <c r="AA68" s="198"/>
      <c r="AB68" s="198"/>
      <c r="AC68" s="198"/>
      <c r="AD68" s="198"/>
      <c r="AE68" s="198"/>
      <c r="AF68" s="198"/>
      <c r="AG68" s="198">
        <v>6.38</v>
      </c>
      <c r="AH68" s="198"/>
      <c r="AI68" s="204" t="str">
        <f t="shared" si="0"/>
        <v/>
      </c>
      <c r="AJ68" s="124"/>
    </row>
    <row r="69" spans="1:36" ht="60" customHeight="1" x14ac:dyDescent="0.2">
      <c r="A69" s="300" t="str">
        <f>IF('1042Bd Stammdaten Mitarb.'!A70="","",'1042Bd Stammdaten Mitarb.'!A70)</f>
        <v/>
      </c>
      <c r="B69" s="301" t="str">
        <f>IF('1042Bd Stammdaten Mitarb.'!B70="","",'1042Bd Stammdaten Mitarb.'!B70)</f>
        <v/>
      </c>
      <c r="C69" s="301" t="str">
        <f>IF('1042Bd Stammdaten Mitarb.'!C70="","",'1042Bd Stammdaten Mitarb.'!C70)</f>
        <v/>
      </c>
      <c r="D69" s="197"/>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204" t="str">
        <f t="shared" si="0"/>
        <v/>
      </c>
      <c r="AJ69" s="124"/>
    </row>
    <row r="70" spans="1:36" ht="60" customHeight="1" x14ac:dyDescent="0.2">
      <c r="A70" s="300" t="str">
        <f>IF('1042Bd Stammdaten Mitarb.'!A71="","",'1042Bd Stammdaten Mitarb.'!A71)</f>
        <v/>
      </c>
      <c r="B70" s="301" t="str">
        <f>IF('1042Bd Stammdaten Mitarb.'!B71="","",'1042Bd Stammdaten Mitarb.'!B71)</f>
        <v/>
      </c>
      <c r="C70" s="301" t="str">
        <f>IF('1042Bd Stammdaten Mitarb.'!C71="","",'1042Bd Stammdaten Mitarb.'!C71)</f>
        <v/>
      </c>
      <c r="D70" s="197"/>
      <c r="E70" s="198"/>
      <c r="F70" s="198"/>
      <c r="G70" s="198"/>
      <c r="H70" s="198"/>
      <c r="I70" s="198"/>
      <c r="J70" s="198"/>
      <c r="K70" s="198"/>
      <c r="L70" s="198"/>
      <c r="M70" s="198"/>
      <c r="N70" s="198"/>
      <c r="O70" s="198"/>
      <c r="P70" s="198"/>
      <c r="Q70" s="198"/>
      <c r="R70" s="198"/>
      <c r="S70" s="198"/>
      <c r="T70" s="198"/>
      <c r="U70" s="198"/>
      <c r="V70" s="198"/>
      <c r="W70" s="198">
        <v>8.25</v>
      </c>
      <c r="X70" s="198"/>
      <c r="Y70" s="198"/>
      <c r="Z70" s="198"/>
      <c r="AA70" s="198"/>
      <c r="AB70" s="198"/>
      <c r="AC70" s="198"/>
      <c r="AD70" s="198">
        <v>8.25</v>
      </c>
      <c r="AE70" s="198"/>
      <c r="AF70" s="198"/>
      <c r="AG70" s="198">
        <v>8.25</v>
      </c>
      <c r="AH70" s="198"/>
      <c r="AI70" s="204" t="str">
        <f t="shared" ref="AI70:AI133" si="1">IF(A70="","",SUM(D70:AH70))</f>
        <v/>
      </c>
      <c r="AJ70" s="124"/>
    </row>
    <row r="71" spans="1:36" ht="60" customHeight="1" x14ac:dyDescent="0.2">
      <c r="A71" s="300" t="str">
        <f>IF('1042Bd Stammdaten Mitarb.'!A72="","",'1042Bd Stammdaten Mitarb.'!A72)</f>
        <v/>
      </c>
      <c r="B71" s="301" t="str">
        <f>IF('1042Bd Stammdaten Mitarb.'!B72="","",'1042Bd Stammdaten Mitarb.'!B72)</f>
        <v/>
      </c>
      <c r="C71" s="301" t="str">
        <f>IF('1042Bd Stammdaten Mitarb.'!C72="","",'1042Bd Stammdaten Mitarb.'!C72)</f>
        <v/>
      </c>
      <c r="D71" s="197"/>
      <c r="E71" s="198"/>
      <c r="F71" s="198"/>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204" t="str">
        <f t="shared" si="1"/>
        <v/>
      </c>
      <c r="AJ71" s="124"/>
    </row>
    <row r="72" spans="1:36" ht="60" customHeight="1" x14ac:dyDescent="0.2">
      <c r="A72" s="300" t="str">
        <f>IF('1042Bd Stammdaten Mitarb.'!A73="","",'1042Bd Stammdaten Mitarb.'!A73)</f>
        <v/>
      </c>
      <c r="B72" s="301" t="str">
        <f>IF('1042Bd Stammdaten Mitarb.'!B73="","",'1042Bd Stammdaten Mitarb.'!B73)</f>
        <v/>
      </c>
      <c r="C72" s="301" t="str">
        <f>IF('1042Bd Stammdaten Mitarb.'!C73="","",'1042Bd Stammdaten Mitarb.'!C73)</f>
        <v/>
      </c>
      <c r="D72" s="197"/>
      <c r="E72" s="198"/>
      <c r="F72" s="198"/>
      <c r="G72" s="198"/>
      <c r="H72" s="198"/>
      <c r="I72" s="198">
        <v>8.25</v>
      </c>
      <c r="J72" s="198"/>
      <c r="K72" s="198"/>
      <c r="L72" s="198"/>
      <c r="M72" s="198"/>
      <c r="N72" s="198"/>
      <c r="O72" s="198"/>
      <c r="P72" s="198">
        <v>8.25</v>
      </c>
      <c r="Q72" s="198"/>
      <c r="R72" s="198"/>
      <c r="S72" s="198"/>
      <c r="T72" s="198"/>
      <c r="U72" s="198"/>
      <c r="V72" s="198"/>
      <c r="W72" s="198"/>
      <c r="X72" s="198"/>
      <c r="Y72" s="198"/>
      <c r="Z72" s="198"/>
      <c r="AA72" s="198"/>
      <c r="AB72" s="198"/>
      <c r="AC72" s="198"/>
      <c r="AD72" s="198"/>
      <c r="AE72" s="198"/>
      <c r="AF72" s="198"/>
      <c r="AG72" s="198"/>
      <c r="AH72" s="198"/>
      <c r="AI72" s="204" t="str">
        <f t="shared" si="1"/>
        <v/>
      </c>
      <c r="AJ72" s="124"/>
    </row>
    <row r="73" spans="1:36" ht="60" customHeight="1" x14ac:dyDescent="0.2">
      <c r="A73" s="300" t="str">
        <f>IF('1042Bd Stammdaten Mitarb.'!A74="","",'1042Bd Stammdaten Mitarb.'!A74)</f>
        <v/>
      </c>
      <c r="B73" s="301" t="str">
        <f>IF('1042Bd Stammdaten Mitarb.'!B74="","",'1042Bd Stammdaten Mitarb.'!B74)</f>
        <v/>
      </c>
      <c r="C73" s="301" t="str">
        <f>IF('1042Bd Stammdaten Mitarb.'!C74="","",'1042Bd Stammdaten Mitarb.'!C74)</f>
        <v/>
      </c>
      <c r="D73" s="197"/>
      <c r="E73" s="198">
        <v>2.0699999999999998</v>
      </c>
      <c r="F73" s="198">
        <v>2.88</v>
      </c>
      <c r="G73" s="198">
        <v>2.92</v>
      </c>
      <c r="H73" s="198">
        <v>2.17</v>
      </c>
      <c r="I73" s="198">
        <v>8.25</v>
      </c>
      <c r="J73" s="198"/>
      <c r="K73" s="198"/>
      <c r="L73" s="198"/>
      <c r="M73" s="198"/>
      <c r="N73" s="198">
        <v>2.0499999999999998</v>
      </c>
      <c r="O73" s="198">
        <v>1.8</v>
      </c>
      <c r="P73" s="198">
        <v>8.25</v>
      </c>
      <c r="Q73" s="198"/>
      <c r="R73" s="198"/>
      <c r="S73" s="198"/>
      <c r="T73" s="198">
        <v>1.32</v>
      </c>
      <c r="U73" s="198"/>
      <c r="V73" s="198">
        <v>8.25</v>
      </c>
      <c r="W73" s="198">
        <v>8.25</v>
      </c>
      <c r="X73" s="198"/>
      <c r="Y73" s="198"/>
      <c r="Z73" s="198"/>
      <c r="AA73" s="198"/>
      <c r="AB73" s="198"/>
      <c r="AC73" s="198"/>
      <c r="AD73" s="198"/>
      <c r="AE73" s="198"/>
      <c r="AF73" s="198"/>
      <c r="AG73" s="198"/>
      <c r="AH73" s="198"/>
      <c r="AI73" s="204" t="str">
        <f t="shared" si="1"/>
        <v/>
      </c>
      <c r="AJ73" s="124"/>
    </row>
    <row r="74" spans="1:36" ht="60" customHeight="1" x14ac:dyDescent="0.2">
      <c r="A74" s="300" t="str">
        <f>IF('1042Bd Stammdaten Mitarb.'!A75="","",'1042Bd Stammdaten Mitarb.'!A75)</f>
        <v/>
      </c>
      <c r="B74" s="301" t="str">
        <f>IF('1042Bd Stammdaten Mitarb.'!B75="","",'1042Bd Stammdaten Mitarb.'!B75)</f>
        <v/>
      </c>
      <c r="C74" s="301" t="str">
        <f>IF('1042Bd Stammdaten Mitarb.'!C75="","",'1042Bd Stammdaten Mitarb.'!C75)</f>
        <v/>
      </c>
      <c r="D74" s="197"/>
      <c r="E74" s="198"/>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204" t="str">
        <f t="shared" si="1"/>
        <v/>
      </c>
      <c r="AJ74" s="124"/>
    </row>
    <row r="75" spans="1:36" ht="60" customHeight="1" x14ac:dyDescent="0.2">
      <c r="A75" s="300" t="str">
        <f>IF('1042Bd Stammdaten Mitarb.'!A76="","",'1042Bd Stammdaten Mitarb.'!A76)</f>
        <v/>
      </c>
      <c r="B75" s="301" t="str">
        <f>IF('1042Bd Stammdaten Mitarb.'!B76="","",'1042Bd Stammdaten Mitarb.'!B76)</f>
        <v/>
      </c>
      <c r="C75" s="301" t="str">
        <f>IF('1042Bd Stammdaten Mitarb.'!C76="","",'1042Bd Stammdaten Mitarb.'!C76)</f>
        <v/>
      </c>
      <c r="D75" s="197"/>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204" t="str">
        <f t="shared" si="1"/>
        <v/>
      </c>
      <c r="AJ75" s="124"/>
    </row>
    <row r="76" spans="1:36" ht="60" customHeight="1" x14ac:dyDescent="0.2">
      <c r="A76" s="300" t="str">
        <f>IF('1042Bd Stammdaten Mitarb.'!A77="","",'1042Bd Stammdaten Mitarb.'!A77)</f>
        <v/>
      </c>
      <c r="B76" s="301" t="str">
        <f>IF('1042Bd Stammdaten Mitarb.'!B77="","",'1042Bd Stammdaten Mitarb.'!B77)</f>
        <v/>
      </c>
      <c r="C76" s="301" t="str">
        <f>IF('1042Bd Stammdaten Mitarb.'!C77="","",'1042Bd Stammdaten Mitarb.'!C77)</f>
        <v/>
      </c>
      <c r="D76" s="197"/>
      <c r="E76" s="198"/>
      <c r="F76" s="198"/>
      <c r="G76" s="198"/>
      <c r="H76" s="198"/>
      <c r="I76" s="198"/>
      <c r="J76" s="198"/>
      <c r="K76" s="198"/>
      <c r="L76" s="198"/>
      <c r="M76" s="198"/>
      <c r="N76" s="198"/>
      <c r="O76" s="198"/>
      <c r="P76" s="198">
        <v>8.25</v>
      </c>
      <c r="Q76" s="198"/>
      <c r="R76" s="198"/>
      <c r="S76" s="198"/>
      <c r="T76" s="198"/>
      <c r="U76" s="198"/>
      <c r="V76" s="198"/>
      <c r="W76" s="198">
        <v>8.25</v>
      </c>
      <c r="X76" s="198"/>
      <c r="Y76" s="198"/>
      <c r="Z76" s="198"/>
      <c r="AA76" s="198"/>
      <c r="AB76" s="198"/>
      <c r="AC76" s="198"/>
      <c r="AD76" s="198">
        <v>4.0999999999999996</v>
      </c>
      <c r="AE76" s="198"/>
      <c r="AF76" s="198"/>
      <c r="AG76" s="198"/>
      <c r="AH76" s="198"/>
      <c r="AI76" s="204" t="str">
        <f t="shared" si="1"/>
        <v/>
      </c>
      <c r="AJ76" s="124"/>
    </row>
    <row r="77" spans="1:36" ht="60" customHeight="1" x14ac:dyDescent="0.2">
      <c r="A77" s="300" t="str">
        <f>IF('1042Bd Stammdaten Mitarb.'!A78="","",'1042Bd Stammdaten Mitarb.'!A78)</f>
        <v/>
      </c>
      <c r="B77" s="301" t="str">
        <f>IF('1042Bd Stammdaten Mitarb.'!B78="","",'1042Bd Stammdaten Mitarb.'!B78)</f>
        <v/>
      </c>
      <c r="C77" s="301" t="str">
        <f>IF('1042Bd Stammdaten Mitarb.'!C78="","",'1042Bd Stammdaten Mitarb.'!C78)</f>
        <v/>
      </c>
      <c r="D77" s="197"/>
      <c r="E77" s="198"/>
      <c r="F77" s="198"/>
      <c r="G77" s="19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204" t="str">
        <f t="shared" si="1"/>
        <v/>
      </c>
      <c r="AJ77" s="124"/>
    </row>
    <row r="78" spans="1:36" ht="60" customHeight="1" x14ac:dyDescent="0.2">
      <c r="A78" s="300" t="str">
        <f>IF('1042Bd Stammdaten Mitarb.'!A79="","",'1042Bd Stammdaten Mitarb.'!A79)</f>
        <v/>
      </c>
      <c r="B78" s="301" t="str">
        <f>IF('1042Bd Stammdaten Mitarb.'!B79="","",'1042Bd Stammdaten Mitarb.'!B79)</f>
        <v/>
      </c>
      <c r="C78" s="301" t="str">
        <f>IF('1042Bd Stammdaten Mitarb.'!C79="","",'1042Bd Stammdaten Mitarb.'!C79)</f>
        <v/>
      </c>
      <c r="D78" s="197"/>
      <c r="E78" s="198"/>
      <c r="F78" s="198">
        <v>0.28000000000000003</v>
      </c>
      <c r="G78" s="198"/>
      <c r="H78" s="198"/>
      <c r="I78" s="198">
        <v>8.25</v>
      </c>
      <c r="J78" s="198"/>
      <c r="K78" s="198"/>
      <c r="L78" s="198"/>
      <c r="M78" s="198"/>
      <c r="N78" s="198"/>
      <c r="O78" s="198"/>
      <c r="P78" s="198">
        <v>8.25</v>
      </c>
      <c r="Q78" s="198"/>
      <c r="R78" s="198"/>
      <c r="S78" s="198"/>
      <c r="T78" s="198"/>
      <c r="U78" s="198"/>
      <c r="V78" s="198"/>
      <c r="W78" s="198">
        <v>8.25</v>
      </c>
      <c r="X78" s="198"/>
      <c r="Y78" s="198"/>
      <c r="Z78" s="198"/>
      <c r="AA78" s="198"/>
      <c r="AB78" s="198"/>
      <c r="AC78" s="198"/>
      <c r="AD78" s="198">
        <v>8.25</v>
      </c>
      <c r="AE78" s="198"/>
      <c r="AF78" s="198"/>
      <c r="AG78" s="198">
        <v>8.25</v>
      </c>
      <c r="AH78" s="198"/>
      <c r="AI78" s="204" t="str">
        <f t="shared" si="1"/>
        <v/>
      </c>
      <c r="AJ78" s="124"/>
    </row>
    <row r="79" spans="1:36" ht="60" customHeight="1" x14ac:dyDescent="0.2">
      <c r="A79" s="300" t="str">
        <f>IF('1042Bd Stammdaten Mitarb.'!A80="","",'1042Bd Stammdaten Mitarb.'!A80)</f>
        <v/>
      </c>
      <c r="B79" s="301" t="str">
        <f>IF('1042Bd Stammdaten Mitarb.'!B80="","",'1042Bd Stammdaten Mitarb.'!B80)</f>
        <v/>
      </c>
      <c r="C79" s="301" t="str">
        <f>IF('1042Bd Stammdaten Mitarb.'!C80="","",'1042Bd Stammdaten Mitarb.'!C80)</f>
        <v/>
      </c>
      <c r="D79" s="197"/>
      <c r="E79" s="198"/>
      <c r="F79" s="198"/>
      <c r="G79" s="198"/>
      <c r="H79" s="198">
        <v>8.25</v>
      </c>
      <c r="I79" s="198">
        <v>8.25</v>
      </c>
      <c r="J79" s="198"/>
      <c r="K79" s="198"/>
      <c r="L79" s="198"/>
      <c r="M79" s="198"/>
      <c r="N79" s="198"/>
      <c r="O79" s="198">
        <v>8.25</v>
      </c>
      <c r="P79" s="198">
        <v>8.25</v>
      </c>
      <c r="Q79" s="198"/>
      <c r="R79" s="198"/>
      <c r="S79" s="198"/>
      <c r="T79" s="198"/>
      <c r="U79" s="198"/>
      <c r="V79" s="198">
        <v>8.25</v>
      </c>
      <c r="W79" s="198">
        <v>8.25</v>
      </c>
      <c r="X79" s="198"/>
      <c r="Y79" s="198"/>
      <c r="Z79" s="198"/>
      <c r="AA79" s="198"/>
      <c r="AB79" s="198"/>
      <c r="AC79" s="198">
        <v>8.25</v>
      </c>
      <c r="AD79" s="198">
        <v>3</v>
      </c>
      <c r="AE79" s="198"/>
      <c r="AF79" s="198"/>
      <c r="AG79" s="198">
        <v>8.25</v>
      </c>
      <c r="AH79" s="198"/>
      <c r="AI79" s="204" t="str">
        <f t="shared" si="1"/>
        <v/>
      </c>
      <c r="AJ79" s="124"/>
    </row>
    <row r="80" spans="1:36" ht="60" customHeight="1" x14ac:dyDescent="0.2">
      <c r="A80" s="300" t="str">
        <f>IF('1042Bd Stammdaten Mitarb.'!A81="","",'1042Bd Stammdaten Mitarb.'!A81)</f>
        <v/>
      </c>
      <c r="B80" s="301" t="str">
        <f>IF('1042Bd Stammdaten Mitarb.'!B81="","",'1042Bd Stammdaten Mitarb.'!B81)</f>
        <v/>
      </c>
      <c r="C80" s="301" t="str">
        <f>IF('1042Bd Stammdaten Mitarb.'!C81="","",'1042Bd Stammdaten Mitarb.'!C81)</f>
        <v/>
      </c>
      <c r="D80" s="197"/>
      <c r="E80" s="198"/>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204" t="str">
        <f t="shared" si="1"/>
        <v/>
      </c>
      <c r="AJ80" s="124"/>
    </row>
    <row r="81" spans="1:36" ht="60" customHeight="1" x14ac:dyDescent="0.2">
      <c r="A81" s="300" t="str">
        <f>IF('1042Bd Stammdaten Mitarb.'!A82="","",'1042Bd Stammdaten Mitarb.'!A82)</f>
        <v/>
      </c>
      <c r="B81" s="301" t="str">
        <f>IF('1042Bd Stammdaten Mitarb.'!B82="","",'1042Bd Stammdaten Mitarb.'!B82)</f>
        <v/>
      </c>
      <c r="C81" s="301" t="str">
        <f>IF('1042Bd Stammdaten Mitarb.'!C82="","",'1042Bd Stammdaten Mitarb.'!C82)</f>
        <v/>
      </c>
      <c r="D81" s="197"/>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204" t="str">
        <f t="shared" si="1"/>
        <v/>
      </c>
      <c r="AJ81" s="124"/>
    </row>
    <row r="82" spans="1:36" ht="60" customHeight="1" x14ac:dyDescent="0.2">
      <c r="A82" s="300" t="str">
        <f>IF('1042Bd Stammdaten Mitarb.'!A83="","",'1042Bd Stammdaten Mitarb.'!A83)</f>
        <v/>
      </c>
      <c r="B82" s="301" t="str">
        <f>IF('1042Bd Stammdaten Mitarb.'!B83="","",'1042Bd Stammdaten Mitarb.'!B83)</f>
        <v/>
      </c>
      <c r="C82" s="301" t="str">
        <f>IF('1042Bd Stammdaten Mitarb.'!C83="","",'1042Bd Stammdaten Mitarb.'!C83)</f>
        <v/>
      </c>
      <c r="D82" s="197"/>
      <c r="E82" s="198"/>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204" t="str">
        <f t="shared" si="1"/>
        <v/>
      </c>
      <c r="AJ82" s="124"/>
    </row>
    <row r="83" spans="1:36" ht="60" customHeight="1" x14ac:dyDescent="0.2">
      <c r="A83" s="300" t="str">
        <f>IF('1042Bd Stammdaten Mitarb.'!A84="","",'1042Bd Stammdaten Mitarb.'!A84)</f>
        <v/>
      </c>
      <c r="B83" s="301" t="str">
        <f>IF('1042Bd Stammdaten Mitarb.'!B84="","",'1042Bd Stammdaten Mitarb.'!B84)</f>
        <v/>
      </c>
      <c r="C83" s="301" t="str">
        <f>IF('1042Bd Stammdaten Mitarb.'!C84="","",'1042Bd Stammdaten Mitarb.'!C84)</f>
        <v/>
      </c>
      <c r="D83" s="197"/>
      <c r="E83" s="198"/>
      <c r="F83" s="198"/>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204" t="str">
        <f t="shared" si="1"/>
        <v/>
      </c>
      <c r="AJ83" s="124"/>
    </row>
    <row r="84" spans="1:36" ht="60" customHeight="1" x14ac:dyDescent="0.2">
      <c r="A84" s="300" t="str">
        <f>IF('1042Bd Stammdaten Mitarb.'!A85="","",'1042Bd Stammdaten Mitarb.'!A85)</f>
        <v/>
      </c>
      <c r="B84" s="301" t="str">
        <f>IF('1042Bd Stammdaten Mitarb.'!B85="","",'1042Bd Stammdaten Mitarb.'!B85)</f>
        <v/>
      </c>
      <c r="C84" s="301" t="str">
        <f>IF('1042Bd Stammdaten Mitarb.'!C85="","",'1042Bd Stammdaten Mitarb.'!C85)</f>
        <v/>
      </c>
      <c r="D84" s="197"/>
      <c r="E84" s="198">
        <v>8.25</v>
      </c>
      <c r="F84" s="198"/>
      <c r="G84" s="198"/>
      <c r="H84" s="198"/>
      <c r="I84" s="198">
        <v>8.25</v>
      </c>
      <c r="J84" s="198"/>
      <c r="K84" s="198"/>
      <c r="L84" s="198"/>
      <c r="M84" s="198"/>
      <c r="N84" s="198"/>
      <c r="O84" s="198"/>
      <c r="P84" s="198"/>
      <c r="Q84" s="198"/>
      <c r="R84" s="198"/>
      <c r="S84" s="198"/>
      <c r="T84" s="198"/>
      <c r="U84" s="198"/>
      <c r="V84" s="198"/>
      <c r="W84" s="198">
        <v>1.87</v>
      </c>
      <c r="X84" s="198"/>
      <c r="Y84" s="198"/>
      <c r="Z84" s="198">
        <v>8.25</v>
      </c>
      <c r="AA84" s="198"/>
      <c r="AB84" s="198">
        <v>8.25</v>
      </c>
      <c r="AC84" s="198"/>
      <c r="AD84" s="198">
        <v>8.25</v>
      </c>
      <c r="AE84" s="198"/>
      <c r="AF84" s="198"/>
      <c r="AG84" s="198"/>
      <c r="AH84" s="198"/>
      <c r="AI84" s="204" t="str">
        <f t="shared" si="1"/>
        <v/>
      </c>
      <c r="AJ84" s="124"/>
    </row>
    <row r="85" spans="1:36" ht="60" customHeight="1" x14ac:dyDescent="0.2">
      <c r="A85" s="300" t="str">
        <f>IF('1042Bd Stammdaten Mitarb.'!A86="","",'1042Bd Stammdaten Mitarb.'!A86)</f>
        <v/>
      </c>
      <c r="B85" s="301" t="str">
        <f>IF('1042Bd Stammdaten Mitarb.'!B86="","",'1042Bd Stammdaten Mitarb.'!B86)</f>
        <v/>
      </c>
      <c r="C85" s="301" t="str">
        <f>IF('1042Bd Stammdaten Mitarb.'!C86="","",'1042Bd Stammdaten Mitarb.'!C86)</f>
        <v/>
      </c>
      <c r="D85" s="197"/>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204" t="str">
        <f t="shared" si="1"/>
        <v/>
      </c>
      <c r="AJ85" s="124"/>
    </row>
    <row r="86" spans="1:36" ht="60" customHeight="1" x14ac:dyDescent="0.2">
      <c r="A86" s="300" t="str">
        <f>IF('1042Bd Stammdaten Mitarb.'!A87="","",'1042Bd Stammdaten Mitarb.'!A87)</f>
        <v/>
      </c>
      <c r="B86" s="301" t="str">
        <f>IF('1042Bd Stammdaten Mitarb.'!B87="","",'1042Bd Stammdaten Mitarb.'!B87)</f>
        <v/>
      </c>
      <c r="C86" s="301" t="str">
        <f>IF('1042Bd Stammdaten Mitarb.'!C87="","",'1042Bd Stammdaten Mitarb.'!C87)</f>
        <v/>
      </c>
      <c r="D86" s="197"/>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204" t="str">
        <f t="shared" si="1"/>
        <v/>
      </c>
      <c r="AJ86" s="124"/>
    </row>
    <row r="87" spans="1:36" ht="60" customHeight="1" x14ac:dyDescent="0.2">
      <c r="A87" s="300" t="str">
        <f>IF('1042Bd Stammdaten Mitarb.'!A88="","",'1042Bd Stammdaten Mitarb.'!A88)</f>
        <v/>
      </c>
      <c r="B87" s="301" t="str">
        <f>IF('1042Bd Stammdaten Mitarb.'!B88="","",'1042Bd Stammdaten Mitarb.'!B88)</f>
        <v/>
      </c>
      <c r="C87" s="301" t="str">
        <f>IF('1042Bd Stammdaten Mitarb.'!C88="","",'1042Bd Stammdaten Mitarb.'!C88)</f>
        <v/>
      </c>
      <c r="D87" s="197"/>
      <c r="E87" s="198">
        <v>1.02</v>
      </c>
      <c r="F87" s="198">
        <v>1.95</v>
      </c>
      <c r="G87" s="198">
        <v>2.37</v>
      </c>
      <c r="H87" s="198">
        <v>1.78</v>
      </c>
      <c r="I87" s="198">
        <v>8.25</v>
      </c>
      <c r="J87" s="198"/>
      <c r="K87" s="198"/>
      <c r="L87" s="198"/>
      <c r="M87" s="198"/>
      <c r="N87" s="198"/>
      <c r="O87" s="198"/>
      <c r="P87" s="198"/>
      <c r="Q87" s="198"/>
      <c r="R87" s="198"/>
      <c r="S87" s="198">
        <v>1.48</v>
      </c>
      <c r="T87" s="198">
        <v>2.75</v>
      </c>
      <c r="U87" s="198">
        <v>2.52</v>
      </c>
      <c r="V87" s="198">
        <v>2.15</v>
      </c>
      <c r="W87" s="198">
        <v>4.07</v>
      </c>
      <c r="X87" s="198"/>
      <c r="Y87" s="198"/>
      <c r="Z87" s="198">
        <v>3.65</v>
      </c>
      <c r="AA87" s="198">
        <v>2.65</v>
      </c>
      <c r="AB87" s="198">
        <v>0.45</v>
      </c>
      <c r="AC87" s="198">
        <v>0.53</v>
      </c>
      <c r="AD87" s="198">
        <v>8.25</v>
      </c>
      <c r="AE87" s="198"/>
      <c r="AF87" s="198"/>
      <c r="AG87" s="198"/>
      <c r="AH87" s="198"/>
      <c r="AI87" s="204" t="str">
        <f t="shared" si="1"/>
        <v/>
      </c>
      <c r="AJ87" s="124"/>
    </row>
    <row r="88" spans="1:36" ht="60" customHeight="1" x14ac:dyDescent="0.2">
      <c r="A88" s="300" t="str">
        <f>IF('1042Bd Stammdaten Mitarb.'!A89="","",'1042Bd Stammdaten Mitarb.'!A89)</f>
        <v/>
      </c>
      <c r="B88" s="301" t="str">
        <f>IF('1042Bd Stammdaten Mitarb.'!B89="","",'1042Bd Stammdaten Mitarb.'!B89)</f>
        <v/>
      </c>
      <c r="C88" s="301" t="str">
        <f>IF('1042Bd Stammdaten Mitarb.'!C89="","",'1042Bd Stammdaten Mitarb.'!C89)</f>
        <v/>
      </c>
      <c r="D88" s="197"/>
      <c r="E88" s="198">
        <v>1.42</v>
      </c>
      <c r="F88" s="198"/>
      <c r="G88" s="198">
        <v>1.77</v>
      </c>
      <c r="H88" s="198">
        <v>8.25</v>
      </c>
      <c r="I88" s="198">
        <v>8.25</v>
      </c>
      <c r="J88" s="198"/>
      <c r="K88" s="198"/>
      <c r="L88" s="198"/>
      <c r="M88" s="198"/>
      <c r="N88" s="198">
        <v>0.62</v>
      </c>
      <c r="O88" s="198">
        <v>8.25</v>
      </c>
      <c r="P88" s="198">
        <v>8.25</v>
      </c>
      <c r="Q88" s="198"/>
      <c r="R88" s="198"/>
      <c r="S88" s="198">
        <v>1.27</v>
      </c>
      <c r="T88" s="198">
        <v>1.1299999999999999</v>
      </c>
      <c r="U88" s="198">
        <v>1.3</v>
      </c>
      <c r="V88" s="198">
        <v>8.25</v>
      </c>
      <c r="W88" s="198">
        <v>8.25</v>
      </c>
      <c r="X88" s="198"/>
      <c r="Y88" s="198"/>
      <c r="Z88" s="198"/>
      <c r="AA88" s="198">
        <v>0.85</v>
      </c>
      <c r="AB88" s="198">
        <v>3.92</v>
      </c>
      <c r="AC88" s="198">
        <v>8.25</v>
      </c>
      <c r="AD88" s="198">
        <v>8.25</v>
      </c>
      <c r="AE88" s="198"/>
      <c r="AF88" s="198"/>
      <c r="AG88" s="198">
        <v>8.25</v>
      </c>
      <c r="AH88" s="198"/>
      <c r="AI88" s="204" t="str">
        <f t="shared" si="1"/>
        <v/>
      </c>
      <c r="AJ88" s="124"/>
    </row>
    <row r="89" spans="1:36" ht="60" customHeight="1" x14ac:dyDescent="0.2">
      <c r="A89" s="300" t="str">
        <f>IF('1042Bd Stammdaten Mitarb.'!A90="","",'1042Bd Stammdaten Mitarb.'!A90)</f>
        <v/>
      </c>
      <c r="B89" s="301" t="str">
        <f>IF('1042Bd Stammdaten Mitarb.'!B90="","",'1042Bd Stammdaten Mitarb.'!B90)</f>
        <v/>
      </c>
      <c r="C89" s="301" t="str">
        <f>IF('1042Bd Stammdaten Mitarb.'!C90="","",'1042Bd Stammdaten Mitarb.'!C90)</f>
        <v/>
      </c>
      <c r="D89" s="197"/>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204" t="str">
        <f t="shared" si="1"/>
        <v/>
      </c>
      <c r="AJ89" s="124"/>
    </row>
    <row r="90" spans="1:36" ht="60" customHeight="1" x14ac:dyDescent="0.2">
      <c r="A90" s="300" t="str">
        <f>IF('1042Bd Stammdaten Mitarb.'!A91="","",'1042Bd Stammdaten Mitarb.'!A91)</f>
        <v/>
      </c>
      <c r="B90" s="301" t="str">
        <f>IF('1042Bd Stammdaten Mitarb.'!B91="","",'1042Bd Stammdaten Mitarb.'!B91)</f>
        <v/>
      </c>
      <c r="C90" s="301" t="str">
        <f>IF('1042Bd Stammdaten Mitarb.'!C91="","",'1042Bd Stammdaten Mitarb.'!C91)</f>
        <v/>
      </c>
      <c r="D90" s="197"/>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8"/>
      <c r="AI90" s="204" t="str">
        <f t="shared" si="1"/>
        <v/>
      </c>
      <c r="AJ90" s="124"/>
    </row>
    <row r="91" spans="1:36" ht="60" customHeight="1" x14ac:dyDescent="0.2">
      <c r="A91" s="300" t="str">
        <f>IF('1042Bd Stammdaten Mitarb.'!A92="","",'1042Bd Stammdaten Mitarb.'!A92)</f>
        <v/>
      </c>
      <c r="B91" s="301" t="str">
        <f>IF('1042Bd Stammdaten Mitarb.'!B92="","",'1042Bd Stammdaten Mitarb.'!B92)</f>
        <v/>
      </c>
      <c r="C91" s="301" t="str">
        <f>IF('1042Bd Stammdaten Mitarb.'!C92="","",'1042Bd Stammdaten Mitarb.'!C92)</f>
        <v/>
      </c>
      <c r="D91" s="197"/>
      <c r="E91" s="198"/>
      <c r="F91" s="198"/>
      <c r="G91" s="198"/>
      <c r="H91" s="198">
        <v>7.38</v>
      </c>
      <c r="I91" s="198">
        <v>7.38</v>
      </c>
      <c r="J91" s="198"/>
      <c r="K91" s="198"/>
      <c r="L91" s="198"/>
      <c r="M91" s="198"/>
      <c r="N91" s="198"/>
      <c r="O91" s="198">
        <v>7.38</v>
      </c>
      <c r="P91" s="198">
        <v>7.38</v>
      </c>
      <c r="Q91" s="198"/>
      <c r="R91" s="198"/>
      <c r="S91" s="198"/>
      <c r="T91" s="198"/>
      <c r="U91" s="198"/>
      <c r="V91" s="198">
        <v>7.38</v>
      </c>
      <c r="W91" s="198">
        <v>7.38</v>
      </c>
      <c r="X91" s="198"/>
      <c r="Y91" s="198"/>
      <c r="Z91" s="198"/>
      <c r="AA91" s="198"/>
      <c r="AB91" s="198"/>
      <c r="AC91" s="198">
        <v>7.38</v>
      </c>
      <c r="AD91" s="198">
        <v>7.38</v>
      </c>
      <c r="AE91" s="198"/>
      <c r="AF91" s="198"/>
      <c r="AG91" s="198"/>
      <c r="AH91" s="198"/>
      <c r="AI91" s="204" t="str">
        <f t="shared" si="1"/>
        <v/>
      </c>
      <c r="AJ91" s="124"/>
    </row>
    <row r="92" spans="1:36" ht="60" customHeight="1" x14ac:dyDescent="0.2">
      <c r="A92" s="300" t="str">
        <f>IF('1042Bd Stammdaten Mitarb.'!A93="","",'1042Bd Stammdaten Mitarb.'!A93)</f>
        <v/>
      </c>
      <c r="B92" s="301" t="str">
        <f>IF('1042Bd Stammdaten Mitarb.'!B93="","",'1042Bd Stammdaten Mitarb.'!B93)</f>
        <v/>
      </c>
      <c r="C92" s="301" t="str">
        <f>IF('1042Bd Stammdaten Mitarb.'!C93="","",'1042Bd Stammdaten Mitarb.'!C93)</f>
        <v/>
      </c>
      <c r="D92" s="197"/>
      <c r="E92" s="198"/>
      <c r="F92" s="198"/>
      <c r="G92" s="198"/>
      <c r="H92" s="198"/>
      <c r="I92" s="198">
        <v>8.25</v>
      </c>
      <c r="J92" s="198"/>
      <c r="K92" s="198"/>
      <c r="L92" s="198"/>
      <c r="M92" s="198"/>
      <c r="N92" s="198"/>
      <c r="O92" s="198"/>
      <c r="P92" s="198">
        <v>8.25</v>
      </c>
      <c r="Q92" s="198"/>
      <c r="R92" s="198"/>
      <c r="S92" s="198"/>
      <c r="T92" s="198"/>
      <c r="U92" s="198"/>
      <c r="V92" s="198"/>
      <c r="W92" s="198">
        <v>8.25</v>
      </c>
      <c r="X92" s="198"/>
      <c r="Y92" s="198"/>
      <c r="Z92" s="198"/>
      <c r="AA92" s="198"/>
      <c r="AB92" s="198"/>
      <c r="AC92" s="198"/>
      <c r="AD92" s="198">
        <v>8.25</v>
      </c>
      <c r="AE92" s="198"/>
      <c r="AF92" s="198"/>
      <c r="AG92" s="198"/>
      <c r="AH92" s="198"/>
      <c r="AI92" s="204" t="str">
        <f t="shared" si="1"/>
        <v/>
      </c>
      <c r="AJ92" s="124"/>
    </row>
    <row r="93" spans="1:36" ht="60" customHeight="1" x14ac:dyDescent="0.2">
      <c r="A93" s="300" t="str">
        <f>IF('1042Bd Stammdaten Mitarb.'!A94="","",'1042Bd Stammdaten Mitarb.'!A94)</f>
        <v/>
      </c>
      <c r="B93" s="301" t="str">
        <f>IF('1042Bd Stammdaten Mitarb.'!B94="","",'1042Bd Stammdaten Mitarb.'!B94)</f>
        <v/>
      </c>
      <c r="C93" s="301" t="str">
        <f>IF('1042Bd Stammdaten Mitarb.'!C94="","",'1042Bd Stammdaten Mitarb.'!C94)</f>
        <v/>
      </c>
      <c r="D93" s="197"/>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198"/>
      <c r="AI93" s="204" t="str">
        <f t="shared" si="1"/>
        <v/>
      </c>
      <c r="AJ93" s="124"/>
    </row>
    <row r="94" spans="1:36" ht="60" customHeight="1" x14ac:dyDescent="0.2">
      <c r="A94" s="300" t="str">
        <f>IF('1042Bd Stammdaten Mitarb.'!A95="","",'1042Bd Stammdaten Mitarb.'!A95)</f>
        <v/>
      </c>
      <c r="B94" s="301" t="str">
        <f>IF('1042Bd Stammdaten Mitarb.'!B95="","",'1042Bd Stammdaten Mitarb.'!B95)</f>
        <v/>
      </c>
      <c r="C94" s="301" t="str">
        <f>IF('1042Bd Stammdaten Mitarb.'!C95="","",'1042Bd Stammdaten Mitarb.'!C95)</f>
        <v/>
      </c>
      <c r="D94" s="197"/>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204" t="str">
        <f t="shared" si="1"/>
        <v/>
      </c>
      <c r="AJ94" s="124"/>
    </row>
    <row r="95" spans="1:36" ht="60" customHeight="1" x14ac:dyDescent="0.2">
      <c r="A95" s="300" t="str">
        <f>IF('1042Bd Stammdaten Mitarb.'!A96="","",'1042Bd Stammdaten Mitarb.'!A96)</f>
        <v/>
      </c>
      <c r="B95" s="301" t="str">
        <f>IF('1042Bd Stammdaten Mitarb.'!B96="","",'1042Bd Stammdaten Mitarb.'!B96)</f>
        <v/>
      </c>
      <c r="C95" s="301" t="str">
        <f>IF('1042Bd Stammdaten Mitarb.'!C96="","",'1042Bd Stammdaten Mitarb.'!C96)</f>
        <v/>
      </c>
      <c r="D95" s="197"/>
      <c r="E95" s="198"/>
      <c r="F95" s="198"/>
      <c r="G95" s="198"/>
      <c r="H95" s="198">
        <v>0.95</v>
      </c>
      <c r="I95" s="198">
        <v>8.25</v>
      </c>
      <c r="J95" s="198"/>
      <c r="K95" s="198"/>
      <c r="L95" s="198"/>
      <c r="M95" s="198"/>
      <c r="N95" s="198"/>
      <c r="O95" s="198"/>
      <c r="P95" s="198">
        <v>8.25</v>
      </c>
      <c r="Q95" s="198"/>
      <c r="R95" s="198"/>
      <c r="S95" s="198"/>
      <c r="T95" s="198"/>
      <c r="U95" s="198"/>
      <c r="V95" s="198"/>
      <c r="W95" s="198">
        <v>8.25</v>
      </c>
      <c r="X95" s="198"/>
      <c r="Y95" s="198"/>
      <c r="Z95" s="198"/>
      <c r="AA95" s="198"/>
      <c r="AB95" s="198"/>
      <c r="AC95" s="198"/>
      <c r="AD95" s="198">
        <v>8.25</v>
      </c>
      <c r="AE95" s="198"/>
      <c r="AF95" s="198"/>
      <c r="AG95" s="198"/>
      <c r="AH95" s="198"/>
      <c r="AI95" s="204" t="str">
        <f t="shared" si="1"/>
        <v/>
      </c>
      <c r="AJ95" s="124"/>
    </row>
    <row r="96" spans="1:36" ht="60" customHeight="1" x14ac:dyDescent="0.2">
      <c r="A96" s="300" t="str">
        <f>IF('1042Bd Stammdaten Mitarb.'!A97="","",'1042Bd Stammdaten Mitarb.'!A97)</f>
        <v/>
      </c>
      <c r="B96" s="301" t="str">
        <f>IF('1042Bd Stammdaten Mitarb.'!B97="","",'1042Bd Stammdaten Mitarb.'!B97)</f>
        <v/>
      </c>
      <c r="C96" s="301" t="str">
        <f>IF('1042Bd Stammdaten Mitarb.'!C97="","",'1042Bd Stammdaten Mitarb.'!C97)</f>
        <v/>
      </c>
      <c r="D96" s="197"/>
      <c r="E96" s="198"/>
      <c r="F96" s="198"/>
      <c r="G96" s="198"/>
      <c r="H96" s="198"/>
      <c r="I96" s="198">
        <v>6.58</v>
      </c>
      <c r="J96" s="198"/>
      <c r="K96" s="198"/>
      <c r="L96" s="198"/>
      <c r="M96" s="198"/>
      <c r="N96" s="198"/>
      <c r="O96" s="198"/>
      <c r="P96" s="198">
        <v>6.58</v>
      </c>
      <c r="Q96" s="198"/>
      <c r="R96" s="198"/>
      <c r="S96" s="198"/>
      <c r="T96" s="198"/>
      <c r="U96" s="198"/>
      <c r="V96" s="198"/>
      <c r="W96" s="198">
        <v>6.58</v>
      </c>
      <c r="X96" s="198"/>
      <c r="Y96" s="198"/>
      <c r="Z96" s="198"/>
      <c r="AA96" s="198"/>
      <c r="AB96" s="198"/>
      <c r="AC96" s="198"/>
      <c r="AD96" s="198">
        <v>3.9</v>
      </c>
      <c r="AE96" s="198"/>
      <c r="AF96" s="198"/>
      <c r="AG96" s="198"/>
      <c r="AH96" s="198"/>
      <c r="AI96" s="204" t="str">
        <f t="shared" si="1"/>
        <v/>
      </c>
      <c r="AJ96" s="124"/>
    </row>
    <row r="97" spans="1:36" ht="60" customHeight="1" x14ac:dyDescent="0.2">
      <c r="A97" s="300" t="str">
        <f>IF('1042Bd Stammdaten Mitarb.'!A98="","",'1042Bd Stammdaten Mitarb.'!A98)</f>
        <v/>
      </c>
      <c r="B97" s="301" t="str">
        <f>IF('1042Bd Stammdaten Mitarb.'!B98="","",'1042Bd Stammdaten Mitarb.'!B98)</f>
        <v/>
      </c>
      <c r="C97" s="301" t="str">
        <f>IF('1042Bd Stammdaten Mitarb.'!C98="","",'1042Bd Stammdaten Mitarb.'!C98)</f>
        <v/>
      </c>
      <c r="D97" s="197"/>
      <c r="E97" s="198"/>
      <c r="F97" s="198"/>
      <c r="G97" s="198">
        <v>8.25</v>
      </c>
      <c r="H97" s="198"/>
      <c r="I97" s="198">
        <v>8.25</v>
      </c>
      <c r="J97" s="198"/>
      <c r="K97" s="198"/>
      <c r="L97" s="198"/>
      <c r="M97" s="198"/>
      <c r="N97" s="198"/>
      <c r="O97" s="198"/>
      <c r="P97" s="198">
        <v>8.25</v>
      </c>
      <c r="Q97" s="198"/>
      <c r="R97" s="198"/>
      <c r="S97" s="198"/>
      <c r="T97" s="198"/>
      <c r="U97" s="198"/>
      <c r="V97" s="198">
        <v>8.25</v>
      </c>
      <c r="W97" s="198">
        <v>8.25</v>
      </c>
      <c r="X97" s="198"/>
      <c r="Y97" s="198"/>
      <c r="Z97" s="198"/>
      <c r="AA97" s="198"/>
      <c r="AB97" s="198"/>
      <c r="AC97" s="198"/>
      <c r="AD97" s="198">
        <v>8.25</v>
      </c>
      <c r="AE97" s="198"/>
      <c r="AF97" s="198"/>
      <c r="AG97" s="198">
        <v>1.5</v>
      </c>
      <c r="AH97" s="198"/>
      <c r="AI97" s="204" t="str">
        <f t="shared" si="1"/>
        <v/>
      </c>
      <c r="AJ97" s="124"/>
    </row>
    <row r="98" spans="1:36" ht="60" customHeight="1" x14ac:dyDescent="0.2">
      <c r="A98" s="300" t="str">
        <f>IF('1042Bd Stammdaten Mitarb.'!A99="","",'1042Bd Stammdaten Mitarb.'!A99)</f>
        <v/>
      </c>
      <c r="B98" s="301" t="str">
        <f>IF('1042Bd Stammdaten Mitarb.'!B99="","",'1042Bd Stammdaten Mitarb.'!B99)</f>
        <v/>
      </c>
      <c r="C98" s="301" t="str">
        <f>IF('1042Bd Stammdaten Mitarb.'!C99="","",'1042Bd Stammdaten Mitarb.'!C99)</f>
        <v/>
      </c>
      <c r="D98" s="197"/>
      <c r="E98" s="198">
        <v>0.32</v>
      </c>
      <c r="F98" s="198">
        <v>0.67</v>
      </c>
      <c r="G98" s="198">
        <v>0.83</v>
      </c>
      <c r="H98" s="198">
        <v>0.42</v>
      </c>
      <c r="I98" s="198">
        <v>8.25</v>
      </c>
      <c r="J98" s="198"/>
      <c r="K98" s="198"/>
      <c r="L98" s="198"/>
      <c r="M98" s="198"/>
      <c r="N98" s="198"/>
      <c r="O98" s="198">
        <v>1.45</v>
      </c>
      <c r="P98" s="198">
        <v>0.62</v>
      </c>
      <c r="Q98" s="198"/>
      <c r="R98" s="198"/>
      <c r="S98" s="198">
        <v>0.47</v>
      </c>
      <c r="T98" s="198">
        <v>1.48</v>
      </c>
      <c r="U98" s="198">
        <v>3.03</v>
      </c>
      <c r="V98" s="198">
        <v>8.25</v>
      </c>
      <c r="W98" s="198">
        <v>8.25</v>
      </c>
      <c r="X98" s="198"/>
      <c r="Y98" s="198"/>
      <c r="Z98" s="198"/>
      <c r="AA98" s="198"/>
      <c r="AB98" s="198">
        <v>1.82</v>
      </c>
      <c r="AC98" s="198">
        <v>8.25</v>
      </c>
      <c r="AD98" s="198">
        <v>8.25</v>
      </c>
      <c r="AE98" s="198"/>
      <c r="AF98" s="198"/>
      <c r="AG98" s="198">
        <v>8.25</v>
      </c>
      <c r="AH98" s="198"/>
      <c r="AI98" s="204" t="str">
        <f t="shared" si="1"/>
        <v/>
      </c>
      <c r="AJ98" s="124"/>
    </row>
    <row r="99" spans="1:36" ht="60" customHeight="1" x14ac:dyDescent="0.2">
      <c r="A99" s="300" t="str">
        <f>IF('1042Bd Stammdaten Mitarb.'!A100="","",'1042Bd Stammdaten Mitarb.'!A100)</f>
        <v/>
      </c>
      <c r="B99" s="301" t="str">
        <f>IF('1042Bd Stammdaten Mitarb.'!B100="","",'1042Bd Stammdaten Mitarb.'!B100)</f>
        <v/>
      </c>
      <c r="C99" s="301" t="str">
        <f>IF('1042Bd Stammdaten Mitarb.'!C100="","",'1042Bd Stammdaten Mitarb.'!C100)</f>
        <v/>
      </c>
      <c r="D99" s="197"/>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c r="AG99" s="198"/>
      <c r="AH99" s="198"/>
      <c r="AI99" s="204" t="str">
        <f t="shared" si="1"/>
        <v/>
      </c>
      <c r="AJ99" s="124"/>
    </row>
    <row r="100" spans="1:36" ht="60" customHeight="1" x14ac:dyDescent="0.2">
      <c r="A100" s="300" t="str">
        <f>IF('1042Bd Stammdaten Mitarb.'!A101="","",'1042Bd Stammdaten Mitarb.'!A101)</f>
        <v/>
      </c>
      <c r="B100" s="301" t="str">
        <f>IF('1042Bd Stammdaten Mitarb.'!B101="","",'1042Bd Stammdaten Mitarb.'!B101)</f>
        <v/>
      </c>
      <c r="C100" s="301" t="str">
        <f>IF('1042Bd Stammdaten Mitarb.'!C101="","",'1042Bd Stammdaten Mitarb.'!C101)</f>
        <v/>
      </c>
      <c r="D100" s="197"/>
      <c r="E100" s="198"/>
      <c r="F100" s="198"/>
      <c r="G100" s="198"/>
      <c r="H100" s="198"/>
      <c r="I100" s="198">
        <v>8.25</v>
      </c>
      <c r="J100" s="198"/>
      <c r="K100" s="198"/>
      <c r="L100" s="198"/>
      <c r="M100" s="198"/>
      <c r="N100" s="198"/>
      <c r="O100" s="198"/>
      <c r="P100" s="198">
        <v>8.25</v>
      </c>
      <c r="Q100" s="198"/>
      <c r="R100" s="198"/>
      <c r="S100" s="198"/>
      <c r="T100" s="198"/>
      <c r="U100" s="198"/>
      <c r="V100" s="198"/>
      <c r="W100" s="198">
        <v>8.25</v>
      </c>
      <c r="X100" s="198"/>
      <c r="Y100" s="198"/>
      <c r="Z100" s="198"/>
      <c r="AA100" s="198"/>
      <c r="AB100" s="198"/>
      <c r="AC100" s="198"/>
      <c r="AD100" s="198"/>
      <c r="AE100" s="198"/>
      <c r="AF100" s="198"/>
      <c r="AG100" s="198"/>
      <c r="AH100" s="198"/>
      <c r="AI100" s="204" t="str">
        <f t="shared" si="1"/>
        <v/>
      </c>
      <c r="AJ100" s="124"/>
    </row>
    <row r="101" spans="1:36" ht="60" customHeight="1" x14ac:dyDescent="0.2">
      <c r="A101" s="300" t="str">
        <f>IF('1042Bd Stammdaten Mitarb.'!A102="","",'1042Bd Stammdaten Mitarb.'!A102)</f>
        <v/>
      </c>
      <c r="B101" s="301" t="str">
        <f>IF('1042Bd Stammdaten Mitarb.'!B102="","",'1042Bd Stammdaten Mitarb.'!B102)</f>
        <v/>
      </c>
      <c r="C101" s="301" t="str">
        <f>IF('1042Bd Stammdaten Mitarb.'!C102="","",'1042Bd Stammdaten Mitarb.'!C102)</f>
        <v/>
      </c>
      <c r="D101" s="197"/>
      <c r="E101" s="198">
        <v>0.57999999999999996</v>
      </c>
      <c r="F101" s="198">
        <v>1.17</v>
      </c>
      <c r="G101" s="198">
        <v>1.1299999999999999</v>
      </c>
      <c r="H101" s="198">
        <v>2.3199999999999998</v>
      </c>
      <c r="I101" s="198">
        <v>8.25</v>
      </c>
      <c r="J101" s="198"/>
      <c r="K101" s="198"/>
      <c r="L101" s="198"/>
      <c r="M101" s="198">
        <v>0.68</v>
      </c>
      <c r="N101" s="198"/>
      <c r="O101" s="198">
        <v>2.42</v>
      </c>
      <c r="P101" s="198">
        <v>8.25</v>
      </c>
      <c r="Q101" s="198"/>
      <c r="R101" s="198"/>
      <c r="S101" s="198">
        <v>1.2</v>
      </c>
      <c r="T101" s="198">
        <v>1.72</v>
      </c>
      <c r="U101" s="198">
        <v>3.52</v>
      </c>
      <c r="V101" s="198">
        <v>8.25</v>
      </c>
      <c r="W101" s="198">
        <v>8.25</v>
      </c>
      <c r="X101" s="198"/>
      <c r="Y101" s="198"/>
      <c r="Z101" s="198">
        <v>1.68</v>
      </c>
      <c r="AA101" s="198">
        <v>8.25</v>
      </c>
      <c r="AB101" s="198">
        <v>8.25</v>
      </c>
      <c r="AC101" s="198">
        <v>8.25</v>
      </c>
      <c r="AD101" s="198">
        <v>8.25</v>
      </c>
      <c r="AE101" s="198"/>
      <c r="AF101" s="198"/>
      <c r="AG101" s="198">
        <v>8.25</v>
      </c>
      <c r="AH101" s="198"/>
      <c r="AI101" s="204" t="str">
        <f t="shared" si="1"/>
        <v/>
      </c>
      <c r="AJ101" s="124"/>
    </row>
    <row r="102" spans="1:36" ht="60" customHeight="1" x14ac:dyDescent="0.2">
      <c r="A102" s="300" t="str">
        <f>IF('1042Bd Stammdaten Mitarb.'!A103="","",'1042Bd Stammdaten Mitarb.'!A103)</f>
        <v/>
      </c>
      <c r="B102" s="301" t="str">
        <f>IF('1042Bd Stammdaten Mitarb.'!B103="","",'1042Bd Stammdaten Mitarb.'!B103)</f>
        <v/>
      </c>
      <c r="C102" s="301" t="str">
        <f>IF('1042Bd Stammdaten Mitarb.'!C103="","",'1042Bd Stammdaten Mitarb.'!C103)</f>
        <v/>
      </c>
      <c r="D102" s="197"/>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204" t="str">
        <f t="shared" si="1"/>
        <v/>
      </c>
      <c r="AJ102" s="124"/>
    </row>
    <row r="103" spans="1:36" ht="60" customHeight="1" x14ac:dyDescent="0.2">
      <c r="A103" s="300" t="str">
        <f>IF('1042Bd Stammdaten Mitarb.'!A104="","",'1042Bd Stammdaten Mitarb.'!A104)</f>
        <v/>
      </c>
      <c r="B103" s="301" t="str">
        <f>IF('1042Bd Stammdaten Mitarb.'!B104="","",'1042Bd Stammdaten Mitarb.'!B104)</f>
        <v/>
      </c>
      <c r="C103" s="301" t="str">
        <f>IF('1042Bd Stammdaten Mitarb.'!C104="","",'1042Bd Stammdaten Mitarb.'!C104)</f>
        <v/>
      </c>
      <c r="D103" s="197"/>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204" t="str">
        <f t="shared" si="1"/>
        <v/>
      </c>
      <c r="AJ103" s="124"/>
    </row>
    <row r="104" spans="1:36" ht="60" customHeight="1" x14ac:dyDescent="0.2">
      <c r="A104" s="300" t="str">
        <f>IF('1042Bd Stammdaten Mitarb.'!A105="","",'1042Bd Stammdaten Mitarb.'!A105)</f>
        <v/>
      </c>
      <c r="B104" s="301" t="str">
        <f>IF('1042Bd Stammdaten Mitarb.'!B105="","",'1042Bd Stammdaten Mitarb.'!B105)</f>
        <v/>
      </c>
      <c r="C104" s="301" t="str">
        <f>IF('1042Bd Stammdaten Mitarb.'!C105="","",'1042Bd Stammdaten Mitarb.'!C105)</f>
        <v/>
      </c>
      <c r="D104" s="197"/>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204" t="str">
        <f t="shared" si="1"/>
        <v/>
      </c>
      <c r="AJ104" s="124"/>
    </row>
    <row r="105" spans="1:36" ht="60" customHeight="1" x14ac:dyDescent="0.2">
      <c r="A105" s="300" t="str">
        <f>IF('1042Bd Stammdaten Mitarb.'!A106="","",'1042Bd Stammdaten Mitarb.'!A106)</f>
        <v/>
      </c>
      <c r="B105" s="301" t="str">
        <f>IF('1042Bd Stammdaten Mitarb.'!B106="","",'1042Bd Stammdaten Mitarb.'!B106)</f>
        <v/>
      </c>
      <c r="C105" s="301" t="str">
        <f>IF('1042Bd Stammdaten Mitarb.'!C106="","",'1042Bd Stammdaten Mitarb.'!C106)</f>
        <v/>
      </c>
      <c r="D105" s="197"/>
      <c r="E105" s="198"/>
      <c r="F105" s="198"/>
      <c r="G105" s="198"/>
      <c r="H105" s="198">
        <v>0.95</v>
      </c>
      <c r="I105" s="198"/>
      <c r="J105" s="198"/>
      <c r="K105" s="198"/>
      <c r="L105" s="198"/>
      <c r="M105" s="198"/>
      <c r="N105" s="198">
        <v>0.18</v>
      </c>
      <c r="O105" s="198">
        <v>8.25</v>
      </c>
      <c r="P105" s="198">
        <v>8.25</v>
      </c>
      <c r="Q105" s="198"/>
      <c r="R105" s="198"/>
      <c r="S105" s="198"/>
      <c r="T105" s="198">
        <v>1.42</v>
      </c>
      <c r="U105" s="198"/>
      <c r="V105" s="198">
        <v>8.25</v>
      </c>
      <c r="W105" s="198">
        <v>8.25</v>
      </c>
      <c r="X105" s="198"/>
      <c r="Y105" s="198"/>
      <c r="Z105" s="198"/>
      <c r="AA105" s="198"/>
      <c r="AB105" s="198"/>
      <c r="AC105" s="198"/>
      <c r="AD105" s="198">
        <v>8.25</v>
      </c>
      <c r="AE105" s="198"/>
      <c r="AF105" s="198"/>
      <c r="AG105" s="198">
        <v>8.25</v>
      </c>
      <c r="AH105" s="198"/>
      <c r="AI105" s="204" t="str">
        <f t="shared" si="1"/>
        <v/>
      </c>
      <c r="AJ105" s="124"/>
    </row>
    <row r="106" spans="1:36" ht="60" customHeight="1" x14ac:dyDescent="0.2">
      <c r="A106" s="300" t="str">
        <f>IF('1042Bd Stammdaten Mitarb.'!A107="","",'1042Bd Stammdaten Mitarb.'!A107)</f>
        <v/>
      </c>
      <c r="B106" s="301" t="str">
        <f>IF('1042Bd Stammdaten Mitarb.'!B107="","",'1042Bd Stammdaten Mitarb.'!B107)</f>
        <v/>
      </c>
      <c r="C106" s="301" t="str">
        <f>IF('1042Bd Stammdaten Mitarb.'!C107="","",'1042Bd Stammdaten Mitarb.'!C107)</f>
        <v/>
      </c>
      <c r="D106" s="197"/>
      <c r="E106" s="198">
        <v>8.25</v>
      </c>
      <c r="F106" s="198"/>
      <c r="G106" s="198"/>
      <c r="H106" s="198"/>
      <c r="I106" s="198"/>
      <c r="J106" s="198"/>
      <c r="K106" s="198"/>
      <c r="L106" s="198"/>
      <c r="M106" s="198"/>
      <c r="N106" s="198"/>
      <c r="O106" s="198"/>
      <c r="P106" s="198"/>
      <c r="Q106" s="198"/>
      <c r="R106" s="198"/>
      <c r="S106" s="198">
        <v>8.25</v>
      </c>
      <c r="T106" s="198"/>
      <c r="U106" s="198"/>
      <c r="V106" s="198"/>
      <c r="W106" s="198"/>
      <c r="X106" s="198"/>
      <c r="Y106" s="198"/>
      <c r="Z106" s="198">
        <v>8.25</v>
      </c>
      <c r="AA106" s="198"/>
      <c r="AB106" s="198"/>
      <c r="AC106" s="198"/>
      <c r="AD106" s="198"/>
      <c r="AE106" s="198"/>
      <c r="AF106" s="198"/>
      <c r="AG106" s="198">
        <v>8.25</v>
      </c>
      <c r="AH106" s="198"/>
      <c r="AI106" s="204" t="str">
        <f t="shared" si="1"/>
        <v/>
      </c>
      <c r="AJ106" s="124"/>
    </row>
    <row r="107" spans="1:36" ht="60" customHeight="1" x14ac:dyDescent="0.2">
      <c r="A107" s="300" t="str">
        <f>IF('1042Bd Stammdaten Mitarb.'!A108="","",'1042Bd Stammdaten Mitarb.'!A108)</f>
        <v/>
      </c>
      <c r="B107" s="301" t="str">
        <f>IF('1042Bd Stammdaten Mitarb.'!B108="","",'1042Bd Stammdaten Mitarb.'!B108)</f>
        <v/>
      </c>
      <c r="C107" s="301" t="str">
        <f>IF('1042Bd Stammdaten Mitarb.'!C108="","",'1042Bd Stammdaten Mitarb.'!C108)</f>
        <v/>
      </c>
      <c r="D107" s="197"/>
      <c r="E107" s="198"/>
      <c r="F107" s="198"/>
      <c r="G107" s="198"/>
      <c r="H107" s="198">
        <v>8.25</v>
      </c>
      <c r="I107" s="198">
        <v>8.25</v>
      </c>
      <c r="J107" s="198"/>
      <c r="K107" s="198"/>
      <c r="L107" s="198"/>
      <c r="M107" s="198"/>
      <c r="N107" s="198"/>
      <c r="O107" s="198">
        <v>7</v>
      </c>
      <c r="P107" s="198">
        <v>8.25</v>
      </c>
      <c r="Q107" s="198"/>
      <c r="R107" s="198"/>
      <c r="S107" s="198"/>
      <c r="T107" s="198"/>
      <c r="U107" s="198"/>
      <c r="V107" s="198">
        <v>8.25</v>
      </c>
      <c r="W107" s="198">
        <v>8.25</v>
      </c>
      <c r="X107" s="198"/>
      <c r="Y107" s="198"/>
      <c r="Z107" s="198"/>
      <c r="AA107" s="198"/>
      <c r="AB107" s="198"/>
      <c r="AC107" s="198">
        <v>8.25</v>
      </c>
      <c r="AD107" s="198">
        <v>8.25</v>
      </c>
      <c r="AE107" s="198"/>
      <c r="AF107" s="198"/>
      <c r="AG107" s="198"/>
      <c r="AH107" s="198"/>
      <c r="AI107" s="204" t="str">
        <f t="shared" si="1"/>
        <v/>
      </c>
      <c r="AJ107" s="124"/>
    </row>
    <row r="108" spans="1:36" ht="60" customHeight="1" x14ac:dyDescent="0.2">
      <c r="A108" s="300" t="str">
        <f>IF('1042Bd Stammdaten Mitarb.'!A109="","",'1042Bd Stammdaten Mitarb.'!A109)</f>
        <v/>
      </c>
      <c r="B108" s="301" t="str">
        <f>IF('1042Bd Stammdaten Mitarb.'!B109="","",'1042Bd Stammdaten Mitarb.'!B109)</f>
        <v/>
      </c>
      <c r="C108" s="301" t="str">
        <f>IF('1042Bd Stammdaten Mitarb.'!C109="","",'1042Bd Stammdaten Mitarb.'!C109)</f>
        <v/>
      </c>
      <c r="D108" s="197"/>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204" t="str">
        <f t="shared" si="1"/>
        <v/>
      </c>
      <c r="AJ108" s="124"/>
    </row>
    <row r="109" spans="1:36" ht="60" customHeight="1" x14ac:dyDescent="0.2">
      <c r="A109" s="300" t="str">
        <f>IF('1042Bd Stammdaten Mitarb.'!A110="","",'1042Bd Stammdaten Mitarb.'!A110)</f>
        <v/>
      </c>
      <c r="B109" s="301" t="str">
        <f>IF('1042Bd Stammdaten Mitarb.'!B110="","",'1042Bd Stammdaten Mitarb.'!B110)</f>
        <v/>
      </c>
      <c r="C109" s="301" t="str">
        <f>IF('1042Bd Stammdaten Mitarb.'!C110="","",'1042Bd Stammdaten Mitarb.'!C110)</f>
        <v/>
      </c>
      <c r="D109" s="197"/>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204" t="str">
        <f t="shared" si="1"/>
        <v/>
      </c>
      <c r="AJ109" s="124"/>
    </row>
    <row r="110" spans="1:36" ht="60" customHeight="1" x14ac:dyDescent="0.2">
      <c r="A110" s="300" t="str">
        <f>IF('1042Bd Stammdaten Mitarb.'!A111="","",'1042Bd Stammdaten Mitarb.'!A111)</f>
        <v/>
      </c>
      <c r="B110" s="301" t="str">
        <f>IF('1042Bd Stammdaten Mitarb.'!B111="","",'1042Bd Stammdaten Mitarb.'!B111)</f>
        <v/>
      </c>
      <c r="C110" s="301" t="str">
        <f>IF('1042Bd Stammdaten Mitarb.'!C111="","",'1042Bd Stammdaten Mitarb.'!C111)</f>
        <v/>
      </c>
      <c r="D110" s="197"/>
      <c r="E110" s="198"/>
      <c r="F110" s="198"/>
      <c r="G110" s="198"/>
      <c r="H110" s="198"/>
      <c r="I110" s="198">
        <v>8.25</v>
      </c>
      <c r="J110" s="198"/>
      <c r="K110" s="198"/>
      <c r="L110" s="198"/>
      <c r="M110" s="198"/>
      <c r="N110" s="198"/>
      <c r="O110" s="198"/>
      <c r="P110" s="198">
        <v>8.25</v>
      </c>
      <c r="Q110" s="198"/>
      <c r="R110" s="198"/>
      <c r="S110" s="198"/>
      <c r="T110" s="198"/>
      <c r="U110" s="198"/>
      <c r="V110" s="198"/>
      <c r="W110" s="198">
        <v>8.25</v>
      </c>
      <c r="X110" s="198"/>
      <c r="Y110" s="198"/>
      <c r="Z110" s="198"/>
      <c r="AA110" s="198"/>
      <c r="AB110" s="198"/>
      <c r="AC110" s="198"/>
      <c r="AD110" s="198"/>
      <c r="AE110" s="198"/>
      <c r="AF110" s="198"/>
      <c r="AG110" s="198"/>
      <c r="AH110" s="198"/>
      <c r="AI110" s="204" t="str">
        <f t="shared" si="1"/>
        <v/>
      </c>
      <c r="AJ110" s="124"/>
    </row>
    <row r="111" spans="1:36" ht="60" customHeight="1" x14ac:dyDescent="0.2">
      <c r="A111" s="300" t="str">
        <f>IF('1042Bd Stammdaten Mitarb.'!A112="","",'1042Bd Stammdaten Mitarb.'!A112)</f>
        <v/>
      </c>
      <c r="B111" s="301" t="str">
        <f>IF('1042Bd Stammdaten Mitarb.'!B112="","",'1042Bd Stammdaten Mitarb.'!B112)</f>
        <v/>
      </c>
      <c r="C111" s="301" t="str">
        <f>IF('1042Bd Stammdaten Mitarb.'!C112="","",'1042Bd Stammdaten Mitarb.'!C112)</f>
        <v/>
      </c>
      <c r="D111" s="197"/>
      <c r="E111" s="198"/>
      <c r="F111" s="198"/>
      <c r="G111" s="198"/>
      <c r="H111" s="198"/>
      <c r="I111" s="198">
        <v>8.25</v>
      </c>
      <c r="J111" s="198"/>
      <c r="K111" s="198"/>
      <c r="L111" s="198"/>
      <c r="M111" s="198">
        <v>0.82</v>
      </c>
      <c r="N111" s="198"/>
      <c r="O111" s="198"/>
      <c r="P111" s="198"/>
      <c r="Q111" s="198"/>
      <c r="R111" s="198"/>
      <c r="S111" s="198"/>
      <c r="T111" s="198"/>
      <c r="U111" s="198"/>
      <c r="V111" s="198"/>
      <c r="W111" s="198">
        <v>8.25</v>
      </c>
      <c r="X111" s="198"/>
      <c r="Y111" s="198"/>
      <c r="Z111" s="198"/>
      <c r="AA111" s="198"/>
      <c r="AB111" s="198"/>
      <c r="AC111" s="198"/>
      <c r="AD111" s="198">
        <v>4.9000000000000004</v>
      </c>
      <c r="AE111" s="198"/>
      <c r="AF111" s="198"/>
      <c r="AG111" s="198"/>
      <c r="AH111" s="198"/>
      <c r="AI111" s="204" t="str">
        <f t="shared" si="1"/>
        <v/>
      </c>
      <c r="AJ111" s="124"/>
    </row>
    <row r="112" spans="1:36" ht="60" customHeight="1" x14ac:dyDescent="0.2">
      <c r="A112" s="300" t="str">
        <f>IF('1042Bd Stammdaten Mitarb.'!A113="","",'1042Bd Stammdaten Mitarb.'!A113)</f>
        <v/>
      </c>
      <c r="B112" s="301" t="str">
        <f>IF('1042Bd Stammdaten Mitarb.'!B113="","",'1042Bd Stammdaten Mitarb.'!B113)</f>
        <v/>
      </c>
      <c r="C112" s="301" t="str">
        <f>IF('1042Bd Stammdaten Mitarb.'!C113="","",'1042Bd Stammdaten Mitarb.'!C113)</f>
        <v/>
      </c>
      <c r="D112" s="197"/>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c r="AH112" s="198"/>
      <c r="AI112" s="204" t="str">
        <f t="shared" si="1"/>
        <v/>
      </c>
      <c r="AJ112" s="124"/>
    </row>
    <row r="113" spans="1:36" ht="60" customHeight="1" x14ac:dyDescent="0.2">
      <c r="A113" s="300" t="str">
        <f>IF('1042Bd Stammdaten Mitarb.'!A114="","",'1042Bd Stammdaten Mitarb.'!A114)</f>
        <v/>
      </c>
      <c r="B113" s="301" t="str">
        <f>IF('1042Bd Stammdaten Mitarb.'!B114="","",'1042Bd Stammdaten Mitarb.'!B114)</f>
        <v/>
      </c>
      <c r="C113" s="301" t="str">
        <f>IF('1042Bd Stammdaten Mitarb.'!C114="","",'1042Bd Stammdaten Mitarb.'!C114)</f>
        <v/>
      </c>
      <c r="D113" s="197"/>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c r="AI113" s="204" t="str">
        <f t="shared" si="1"/>
        <v/>
      </c>
      <c r="AJ113" s="124"/>
    </row>
    <row r="114" spans="1:36" ht="60" customHeight="1" x14ac:dyDescent="0.2">
      <c r="A114" s="300" t="str">
        <f>IF('1042Bd Stammdaten Mitarb.'!A115="","",'1042Bd Stammdaten Mitarb.'!A115)</f>
        <v/>
      </c>
      <c r="B114" s="301" t="str">
        <f>IF('1042Bd Stammdaten Mitarb.'!B115="","",'1042Bd Stammdaten Mitarb.'!B115)</f>
        <v/>
      </c>
      <c r="C114" s="301" t="str">
        <f>IF('1042Bd Stammdaten Mitarb.'!C115="","",'1042Bd Stammdaten Mitarb.'!C115)</f>
        <v/>
      </c>
      <c r="D114" s="197"/>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c r="AI114" s="204" t="str">
        <f t="shared" si="1"/>
        <v/>
      </c>
      <c r="AJ114" s="124"/>
    </row>
    <row r="115" spans="1:36" ht="60" customHeight="1" x14ac:dyDescent="0.2">
      <c r="A115" s="300" t="str">
        <f>IF('1042Bd Stammdaten Mitarb.'!A116="","",'1042Bd Stammdaten Mitarb.'!A116)</f>
        <v/>
      </c>
      <c r="B115" s="301" t="str">
        <f>IF('1042Bd Stammdaten Mitarb.'!B116="","",'1042Bd Stammdaten Mitarb.'!B116)</f>
        <v/>
      </c>
      <c r="C115" s="301" t="str">
        <f>IF('1042Bd Stammdaten Mitarb.'!C116="","",'1042Bd Stammdaten Mitarb.'!C116)</f>
        <v/>
      </c>
      <c r="D115" s="197"/>
      <c r="E115" s="198"/>
      <c r="F115" s="198"/>
      <c r="G115" s="198"/>
      <c r="H115" s="198"/>
      <c r="I115" s="198">
        <v>8.25</v>
      </c>
      <c r="J115" s="198"/>
      <c r="K115" s="198"/>
      <c r="L115" s="198"/>
      <c r="M115" s="198"/>
      <c r="N115" s="198"/>
      <c r="O115" s="198"/>
      <c r="P115" s="198">
        <v>8.25</v>
      </c>
      <c r="Q115" s="198"/>
      <c r="R115" s="198"/>
      <c r="S115" s="198"/>
      <c r="T115" s="198"/>
      <c r="U115" s="198"/>
      <c r="V115" s="198"/>
      <c r="W115" s="198">
        <v>8.25</v>
      </c>
      <c r="X115" s="198"/>
      <c r="Y115" s="198"/>
      <c r="Z115" s="198">
        <v>8.25</v>
      </c>
      <c r="AA115" s="198"/>
      <c r="AB115" s="198"/>
      <c r="AC115" s="198"/>
      <c r="AD115" s="198">
        <v>3.42</v>
      </c>
      <c r="AE115" s="198"/>
      <c r="AF115" s="198"/>
      <c r="AG115" s="198"/>
      <c r="AH115" s="198"/>
      <c r="AI115" s="204" t="str">
        <f t="shared" si="1"/>
        <v/>
      </c>
      <c r="AJ115" s="124"/>
    </row>
    <row r="116" spans="1:36" ht="60" customHeight="1" x14ac:dyDescent="0.2">
      <c r="A116" s="300" t="str">
        <f>IF('1042Bd Stammdaten Mitarb.'!A117="","",'1042Bd Stammdaten Mitarb.'!A117)</f>
        <v/>
      </c>
      <c r="B116" s="301" t="str">
        <f>IF('1042Bd Stammdaten Mitarb.'!B117="","",'1042Bd Stammdaten Mitarb.'!B117)</f>
        <v/>
      </c>
      <c r="C116" s="301" t="str">
        <f>IF('1042Bd Stammdaten Mitarb.'!C117="","",'1042Bd Stammdaten Mitarb.'!C117)</f>
        <v/>
      </c>
      <c r="D116" s="197"/>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204" t="str">
        <f t="shared" si="1"/>
        <v/>
      </c>
      <c r="AJ116" s="124"/>
    </row>
    <row r="117" spans="1:36" ht="60" customHeight="1" x14ac:dyDescent="0.2">
      <c r="A117" s="300" t="str">
        <f>IF('1042Bd Stammdaten Mitarb.'!A118="","",'1042Bd Stammdaten Mitarb.'!A118)</f>
        <v/>
      </c>
      <c r="B117" s="301" t="str">
        <f>IF('1042Bd Stammdaten Mitarb.'!B118="","",'1042Bd Stammdaten Mitarb.'!B118)</f>
        <v/>
      </c>
      <c r="C117" s="301" t="str">
        <f>IF('1042Bd Stammdaten Mitarb.'!C118="","",'1042Bd Stammdaten Mitarb.'!C118)</f>
        <v/>
      </c>
      <c r="D117" s="197"/>
      <c r="E117" s="198"/>
      <c r="F117" s="198"/>
      <c r="G117" s="198"/>
      <c r="H117" s="198"/>
      <c r="I117" s="198">
        <v>8.25</v>
      </c>
      <c r="J117" s="198"/>
      <c r="K117" s="198"/>
      <c r="L117" s="198"/>
      <c r="M117" s="198"/>
      <c r="N117" s="198"/>
      <c r="O117" s="198"/>
      <c r="P117" s="198">
        <v>8.25</v>
      </c>
      <c r="Q117" s="198"/>
      <c r="R117" s="198"/>
      <c r="S117" s="198"/>
      <c r="T117" s="198"/>
      <c r="U117" s="198"/>
      <c r="V117" s="198"/>
      <c r="W117" s="198">
        <v>8.25</v>
      </c>
      <c r="X117" s="198"/>
      <c r="Y117" s="198"/>
      <c r="Z117" s="198"/>
      <c r="AA117" s="198"/>
      <c r="AB117" s="198"/>
      <c r="AC117" s="198"/>
      <c r="AD117" s="198">
        <v>8.25</v>
      </c>
      <c r="AE117" s="198"/>
      <c r="AF117" s="198"/>
      <c r="AG117" s="198"/>
      <c r="AH117" s="198"/>
      <c r="AI117" s="204" t="str">
        <f t="shared" si="1"/>
        <v/>
      </c>
      <c r="AJ117" s="124"/>
    </row>
    <row r="118" spans="1:36" ht="60" customHeight="1" x14ac:dyDescent="0.2">
      <c r="A118" s="300" t="str">
        <f>IF('1042Bd Stammdaten Mitarb.'!A119="","",'1042Bd Stammdaten Mitarb.'!A119)</f>
        <v/>
      </c>
      <c r="B118" s="301" t="str">
        <f>IF('1042Bd Stammdaten Mitarb.'!B119="","",'1042Bd Stammdaten Mitarb.'!B119)</f>
        <v/>
      </c>
      <c r="C118" s="301" t="str">
        <f>IF('1042Bd Stammdaten Mitarb.'!C119="","",'1042Bd Stammdaten Mitarb.'!C119)</f>
        <v/>
      </c>
      <c r="D118" s="197"/>
      <c r="E118" s="198"/>
      <c r="F118" s="198"/>
      <c r="G118" s="198"/>
      <c r="H118" s="198"/>
      <c r="I118" s="198"/>
      <c r="J118" s="198"/>
      <c r="K118" s="198"/>
      <c r="L118" s="198"/>
      <c r="M118" s="198"/>
      <c r="N118" s="198"/>
      <c r="O118" s="198"/>
      <c r="P118" s="198">
        <v>8.25</v>
      </c>
      <c r="Q118" s="198"/>
      <c r="R118" s="198"/>
      <c r="S118" s="198"/>
      <c r="T118" s="198">
        <v>8.25</v>
      </c>
      <c r="U118" s="198"/>
      <c r="V118" s="198"/>
      <c r="W118" s="198">
        <v>8.25</v>
      </c>
      <c r="X118" s="198"/>
      <c r="Y118" s="198"/>
      <c r="Z118" s="198"/>
      <c r="AA118" s="198"/>
      <c r="AB118" s="198"/>
      <c r="AC118" s="198"/>
      <c r="AD118" s="198">
        <v>8.25</v>
      </c>
      <c r="AE118" s="198"/>
      <c r="AF118" s="198"/>
      <c r="AG118" s="198"/>
      <c r="AH118" s="198"/>
      <c r="AI118" s="204" t="str">
        <f t="shared" si="1"/>
        <v/>
      </c>
      <c r="AJ118" s="124"/>
    </row>
    <row r="119" spans="1:36" ht="60" customHeight="1" x14ac:dyDescent="0.2">
      <c r="A119" s="300" t="str">
        <f>IF('1042Bd Stammdaten Mitarb.'!A120="","",'1042Bd Stammdaten Mitarb.'!A120)</f>
        <v/>
      </c>
      <c r="B119" s="301" t="str">
        <f>IF('1042Bd Stammdaten Mitarb.'!B120="","",'1042Bd Stammdaten Mitarb.'!B120)</f>
        <v/>
      </c>
      <c r="C119" s="301" t="str">
        <f>IF('1042Bd Stammdaten Mitarb.'!C120="","",'1042Bd Stammdaten Mitarb.'!C120)</f>
        <v/>
      </c>
      <c r="D119" s="197"/>
      <c r="E119" s="198"/>
      <c r="F119" s="198"/>
      <c r="G119" s="198">
        <v>4.33</v>
      </c>
      <c r="H119" s="198"/>
      <c r="I119" s="198">
        <v>5.25</v>
      </c>
      <c r="J119" s="198"/>
      <c r="K119" s="198"/>
      <c r="L119" s="198"/>
      <c r="M119" s="198"/>
      <c r="N119" s="198">
        <v>1.05</v>
      </c>
      <c r="O119" s="198"/>
      <c r="P119" s="198"/>
      <c r="Q119" s="198"/>
      <c r="R119" s="198"/>
      <c r="S119" s="198"/>
      <c r="T119" s="198"/>
      <c r="U119" s="198">
        <v>2.33</v>
      </c>
      <c r="V119" s="198">
        <v>0.63</v>
      </c>
      <c r="W119" s="198">
        <v>5.4</v>
      </c>
      <c r="X119" s="198"/>
      <c r="Y119" s="198"/>
      <c r="Z119" s="198">
        <v>5.37</v>
      </c>
      <c r="AA119" s="198">
        <v>0.78</v>
      </c>
      <c r="AB119" s="198"/>
      <c r="AC119" s="198"/>
      <c r="AD119" s="198">
        <v>1.87</v>
      </c>
      <c r="AE119" s="198"/>
      <c r="AF119" s="198"/>
      <c r="AG119" s="198">
        <v>2.5499999999999998</v>
      </c>
      <c r="AH119" s="198"/>
      <c r="AI119" s="204" t="str">
        <f t="shared" si="1"/>
        <v/>
      </c>
      <c r="AJ119" s="124"/>
    </row>
    <row r="120" spans="1:36" ht="60" customHeight="1" x14ac:dyDescent="0.2">
      <c r="A120" s="300" t="str">
        <f>IF('1042Bd Stammdaten Mitarb.'!A121="","",'1042Bd Stammdaten Mitarb.'!A121)</f>
        <v/>
      </c>
      <c r="B120" s="301" t="str">
        <f>IF('1042Bd Stammdaten Mitarb.'!B121="","",'1042Bd Stammdaten Mitarb.'!B121)</f>
        <v/>
      </c>
      <c r="C120" s="301" t="str">
        <f>IF('1042Bd Stammdaten Mitarb.'!C121="","",'1042Bd Stammdaten Mitarb.'!C121)</f>
        <v/>
      </c>
      <c r="D120" s="197"/>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204" t="str">
        <f t="shared" si="1"/>
        <v/>
      </c>
      <c r="AJ120" s="124"/>
    </row>
    <row r="121" spans="1:36" ht="60" customHeight="1" x14ac:dyDescent="0.2">
      <c r="A121" s="300" t="str">
        <f>IF('1042Bd Stammdaten Mitarb.'!A122="","",'1042Bd Stammdaten Mitarb.'!A122)</f>
        <v/>
      </c>
      <c r="B121" s="301" t="str">
        <f>IF('1042Bd Stammdaten Mitarb.'!B122="","",'1042Bd Stammdaten Mitarb.'!B122)</f>
        <v/>
      </c>
      <c r="C121" s="301" t="str">
        <f>IF('1042Bd Stammdaten Mitarb.'!C122="","",'1042Bd Stammdaten Mitarb.'!C122)</f>
        <v/>
      </c>
      <c r="D121" s="197"/>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204" t="str">
        <f t="shared" si="1"/>
        <v/>
      </c>
      <c r="AJ121" s="124"/>
    </row>
    <row r="122" spans="1:36" ht="60" customHeight="1" x14ac:dyDescent="0.2">
      <c r="A122" s="300" t="str">
        <f>IF('1042Bd Stammdaten Mitarb.'!A123="","",'1042Bd Stammdaten Mitarb.'!A123)</f>
        <v/>
      </c>
      <c r="B122" s="301" t="str">
        <f>IF('1042Bd Stammdaten Mitarb.'!B123="","",'1042Bd Stammdaten Mitarb.'!B123)</f>
        <v/>
      </c>
      <c r="C122" s="301" t="str">
        <f>IF('1042Bd Stammdaten Mitarb.'!C123="","",'1042Bd Stammdaten Mitarb.'!C123)</f>
        <v/>
      </c>
      <c r="D122" s="197"/>
      <c r="E122" s="198">
        <v>8.25</v>
      </c>
      <c r="F122" s="198"/>
      <c r="G122" s="198"/>
      <c r="H122" s="198"/>
      <c r="I122" s="198">
        <v>8.25</v>
      </c>
      <c r="J122" s="198"/>
      <c r="K122" s="198"/>
      <c r="L122" s="198"/>
      <c r="M122" s="198"/>
      <c r="N122" s="198"/>
      <c r="O122" s="198"/>
      <c r="P122" s="198">
        <v>8.25</v>
      </c>
      <c r="Q122" s="198"/>
      <c r="R122" s="198"/>
      <c r="S122" s="198">
        <v>8.25</v>
      </c>
      <c r="T122" s="198"/>
      <c r="U122" s="198"/>
      <c r="V122" s="198"/>
      <c r="W122" s="198">
        <v>8.25</v>
      </c>
      <c r="X122" s="198"/>
      <c r="Y122" s="198"/>
      <c r="Z122" s="198"/>
      <c r="AA122" s="198"/>
      <c r="AB122" s="198"/>
      <c r="AC122" s="198"/>
      <c r="AD122" s="198">
        <v>8.25</v>
      </c>
      <c r="AE122" s="198"/>
      <c r="AF122" s="198"/>
      <c r="AG122" s="198"/>
      <c r="AH122" s="198"/>
      <c r="AI122" s="204" t="str">
        <f t="shared" si="1"/>
        <v/>
      </c>
      <c r="AJ122" s="124"/>
    </row>
    <row r="123" spans="1:36" ht="60" customHeight="1" x14ac:dyDescent="0.2">
      <c r="A123" s="300" t="str">
        <f>IF('1042Bd Stammdaten Mitarb.'!A124="","",'1042Bd Stammdaten Mitarb.'!A124)</f>
        <v/>
      </c>
      <c r="B123" s="301" t="str">
        <f>IF('1042Bd Stammdaten Mitarb.'!B124="","",'1042Bd Stammdaten Mitarb.'!B124)</f>
        <v/>
      </c>
      <c r="C123" s="301" t="str">
        <f>IF('1042Bd Stammdaten Mitarb.'!C124="","",'1042Bd Stammdaten Mitarb.'!C124)</f>
        <v/>
      </c>
      <c r="D123" s="197"/>
      <c r="E123" s="198"/>
      <c r="F123" s="198"/>
      <c r="G123" s="198"/>
      <c r="H123" s="198">
        <v>8.25</v>
      </c>
      <c r="I123" s="198">
        <v>8.25</v>
      </c>
      <c r="J123" s="198"/>
      <c r="K123" s="198"/>
      <c r="L123" s="198"/>
      <c r="M123" s="198"/>
      <c r="N123" s="198"/>
      <c r="O123" s="198"/>
      <c r="P123" s="198">
        <v>8.25</v>
      </c>
      <c r="Q123" s="198"/>
      <c r="R123" s="198"/>
      <c r="S123" s="198"/>
      <c r="T123" s="198"/>
      <c r="U123" s="198"/>
      <c r="V123" s="198">
        <v>8.25</v>
      </c>
      <c r="W123" s="198">
        <v>8.25</v>
      </c>
      <c r="X123" s="198"/>
      <c r="Y123" s="198"/>
      <c r="Z123" s="198"/>
      <c r="AA123" s="198"/>
      <c r="AB123" s="198"/>
      <c r="AC123" s="198"/>
      <c r="AD123" s="198">
        <v>8.25</v>
      </c>
      <c r="AE123" s="198"/>
      <c r="AF123" s="198"/>
      <c r="AG123" s="198">
        <v>8.25</v>
      </c>
      <c r="AH123" s="198"/>
      <c r="AI123" s="204" t="str">
        <f t="shared" si="1"/>
        <v/>
      </c>
      <c r="AJ123" s="124"/>
    </row>
    <row r="124" spans="1:36" ht="60" customHeight="1" x14ac:dyDescent="0.2">
      <c r="A124" s="300" t="str">
        <f>IF('1042Bd Stammdaten Mitarb.'!A125="","",'1042Bd Stammdaten Mitarb.'!A125)</f>
        <v/>
      </c>
      <c r="B124" s="301" t="str">
        <f>IF('1042Bd Stammdaten Mitarb.'!B125="","",'1042Bd Stammdaten Mitarb.'!B125)</f>
        <v/>
      </c>
      <c r="C124" s="301" t="str">
        <f>IF('1042Bd Stammdaten Mitarb.'!C125="","",'1042Bd Stammdaten Mitarb.'!C125)</f>
        <v/>
      </c>
      <c r="D124" s="197"/>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8"/>
      <c r="AE124" s="198"/>
      <c r="AF124" s="198"/>
      <c r="AG124" s="198"/>
      <c r="AH124" s="198"/>
      <c r="AI124" s="204" t="str">
        <f t="shared" si="1"/>
        <v/>
      </c>
      <c r="AJ124" s="124"/>
    </row>
    <row r="125" spans="1:36" ht="60" customHeight="1" x14ac:dyDescent="0.2">
      <c r="A125" s="300" t="str">
        <f>IF('1042Bd Stammdaten Mitarb.'!A126="","",'1042Bd Stammdaten Mitarb.'!A126)</f>
        <v/>
      </c>
      <c r="B125" s="301" t="str">
        <f>IF('1042Bd Stammdaten Mitarb.'!B126="","",'1042Bd Stammdaten Mitarb.'!B126)</f>
        <v/>
      </c>
      <c r="C125" s="301" t="str">
        <f>IF('1042Bd Stammdaten Mitarb.'!C126="","",'1042Bd Stammdaten Mitarb.'!C126)</f>
        <v/>
      </c>
      <c r="D125" s="197"/>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204" t="str">
        <f t="shared" si="1"/>
        <v/>
      </c>
      <c r="AJ125" s="124"/>
    </row>
    <row r="126" spans="1:36" ht="60" customHeight="1" x14ac:dyDescent="0.2">
      <c r="A126" s="300" t="str">
        <f>IF('1042Bd Stammdaten Mitarb.'!A127="","",'1042Bd Stammdaten Mitarb.'!A127)</f>
        <v/>
      </c>
      <c r="B126" s="301" t="str">
        <f>IF('1042Bd Stammdaten Mitarb.'!B127="","",'1042Bd Stammdaten Mitarb.'!B127)</f>
        <v/>
      </c>
      <c r="C126" s="301" t="str">
        <f>IF('1042Bd Stammdaten Mitarb.'!C127="","",'1042Bd Stammdaten Mitarb.'!C127)</f>
        <v/>
      </c>
      <c r="D126" s="197"/>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c r="AF126" s="198"/>
      <c r="AG126" s="198"/>
      <c r="AH126" s="198"/>
      <c r="AI126" s="204" t="str">
        <f t="shared" si="1"/>
        <v/>
      </c>
      <c r="AJ126" s="124"/>
    </row>
    <row r="127" spans="1:36" ht="60" customHeight="1" x14ac:dyDescent="0.2">
      <c r="A127" s="300" t="str">
        <f>IF('1042Bd Stammdaten Mitarb.'!A128="","",'1042Bd Stammdaten Mitarb.'!A128)</f>
        <v/>
      </c>
      <c r="B127" s="301" t="str">
        <f>IF('1042Bd Stammdaten Mitarb.'!B128="","",'1042Bd Stammdaten Mitarb.'!B128)</f>
        <v/>
      </c>
      <c r="C127" s="301" t="str">
        <f>IF('1042Bd Stammdaten Mitarb.'!C128="","",'1042Bd Stammdaten Mitarb.'!C128)</f>
        <v/>
      </c>
      <c r="D127" s="197"/>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8"/>
      <c r="AB127" s="198"/>
      <c r="AC127" s="198"/>
      <c r="AD127" s="198"/>
      <c r="AE127" s="198"/>
      <c r="AF127" s="198"/>
      <c r="AG127" s="198"/>
      <c r="AH127" s="198"/>
      <c r="AI127" s="204" t="str">
        <f t="shared" si="1"/>
        <v/>
      </c>
      <c r="AJ127" s="124"/>
    </row>
    <row r="128" spans="1:36" ht="60" customHeight="1" x14ac:dyDescent="0.2">
      <c r="A128" s="300" t="str">
        <f>IF('1042Bd Stammdaten Mitarb.'!A129="","",'1042Bd Stammdaten Mitarb.'!A129)</f>
        <v/>
      </c>
      <c r="B128" s="301" t="str">
        <f>IF('1042Bd Stammdaten Mitarb.'!B129="","",'1042Bd Stammdaten Mitarb.'!B129)</f>
        <v/>
      </c>
      <c r="C128" s="301" t="str">
        <f>IF('1042Bd Stammdaten Mitarb.'!C129="","",'1042Bd Stammdaten Mitarb.'!C129)</f>
        <v/>
      </c>
      <c r="D128" s="197"/>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204" t="str">
        <f t="shared" si="1"/>
        <v/>
      </c>
      <c r="AJ128" s="124"/>
    </row>
    <row r="129" spans="1:36" ht="60" customHeight="1" x14ac:dyDescent="0.2">
      <c r="A129" s="300" t="str">
        <f>IF('1042Bd Stammdaten Mitarb.'!A130="","",'1042Bd Stammdaten Mitarb.'!A130)</f>
        <v/>
      </c>
      <c r="B129" s="301" t="str">
        <f>IF('1042Bd Stammdaten Mitarb.'!B130="","",'1042Bd Stammdaten Mitarb.'!B130)</f>
        <v/>
      </c>
      <c r="C129" s="301" t="str">
        <f>IF('1042Bd Stammdaten Mitarb.'!C130="","",'1042Bd Stammdaten Mitarb.'!C130)</f>
        <v/>
      </c>
      <c r="D129" s="197"/>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204" t="str">
        <f t="shared" si="1"/>
        <v/>
      </c>
      <c r="AJ129" s="124"/>
    </row>
    <row r="130" spans="1:36" ht="60" customHeight="1" x14ac:dyDescent="0.2">
      <c r="A130" s="300" t="str">
        <f>IF('1042Bd Stammdaten Mitarb.'!A131="","",'1042Bd Stammdaten Mitarb.'!A131)</f>
        <v/>
      </c>
      <c r="B130" s="301" t="str">
        <f>IF('1042Bd Stammdaten Mitarb.'!B131="","",'1042Bd Stammdaten Mitarb.'!B131)</f>
        <v/>
      </c>
      <c r="C130" s="301" t="str">
        <f>IF('1042Bd Stammdaten Mitarb.'!C131="","",'1042Bd Stammdaten Mitarb.'!C131)</f>
        <v/>
      </c>
      <c r="D130" s="197"/>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204" t="str">
        <f t="shared" si="1"/>
        <v/>
      </c>
      <c r="AJ130" s="124"/>
    </row>
    <row r="131" spans="1:36" ht="60" customHeight="1" x14ac:dyDescent="0.2">
      <c r="A131" s="300" t="str">
        <f>IF('1042Bd Stammdaten Mitarb.'!A132="","",'1042Bd Stammdaten Mitarb.'!A132)</f>
        <v/>
      </c>
      <c r="B131" s="301" t="str">
        <f>IF('1042Bd Stammdaten Mitarb.'!B132="","",'1042Bd Stammdaten Mitarb.'!B132)</f>
        <v/>
      </c>
      <c r="C131" s="301" t="str">
        <f>IF('1042Bd Stammdaten Mitarb.'!C132="","",'1042Bd Stammdaten Mitarb.'!C132)</f>
        <v/>
      </c>
      <c r="D131" s="197"/>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204" t="str">
        <f t="shared" si="1"/>
        <v/>
      </c>
      <c r="AJ131" s="124"/>
    </row>
    <row r="132" spans="1:36" ht="60" customHeight="1" x14ac:dyDescent="0.2">
      <c r="A132" s="300" t="str">
        <f>IF('1042Bd Stammdaten Mitarb.'!A133="","",'1042Bd Stammdaten Mitarb.'!A133)</f>
        <v/>
      </c>
      <c r="B132" s="301" t="str">
        <f>IF('1042Bd Stammdaten Mitarb.'!B133="","",'1042Bd Stammdaten Mitarb.'!B133)</f>
        <v/>
      </c>
      <c r="C132" s="301" t="str">
        <f>IF('1042Bd Stammdaten Mitarb.'!C133="","",'1042Bd Stammdaten Mitarb.'!C133)</f>
        <v/>
      </c>
      <c r="D132" s="197"/>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204" t="str">
        <f t="shared" si="1"/>
        <v/>
      </c>
      <c r="AJ132" s="124"/>
    </row>
    <row r="133" spans="1:36" ht="60" customHeight="1" x14ac:dyDescent="0.2">
      <c r="A133" s="300" t="str">
        <f>IF('1042Bd Stammdaten Mitarb.'!A134="","",'1042Bd Stammdaten Mitarb.'!A134)</f>
        <v/>
      </c>
      <c r="B133" s="301" t="str">
        <f>IF('1042Bd Stammdaten Mitarb.'!B134="","",'1042Bd Stammdaten Mitarb.'!B134)</f>
        <v/>
      </c>
      <c r="C133" s="301" t="str">
        <f>IF('1042Bd Stammdaten Mitarb.'!C134="","",'1042Bd Stammdaten Mitarb.'!C134)</f>
        <v/>
      </c>
      <c r="D133" s="197"/>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204" t="str">
        <f t="shared" si="1"/>
        <v/>
      </c>
      <c r="AJ133" s="124"/>
    </row>
    <row r="134" spans="1:36" ht="60" customHeight="1" x14ac:dyDescent="0.2">
      <c r="A134" s="300" t="str">
        <f>IF('1042Bd Stammdaten Mitarb.'!A135="","",'1042Bd Stammdaten Mitarb.'!A135)</f>
        <v/>
      </c>
      <c r="B134" s="301" t="str">
        <f>IF('1042Bd Stammdaten Mitarb.'!B135="","",'1042Bd Stammdaten Mitarb.'!B135)</f>
        <v/>
      </c>
      <c r="C134" s="301" t="str">
        <f>IF('1042Bd Stammdaten Mitarb.'!C135="","",'1042Bd Stammdaten Mitarb.'!C135)</f>
        <v/>
      </c>
      <c r="D134" s="197"/>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204" t="str">
        <f t="shared" ref="AI134:AI197" si="2">IF(A134="","",SUM(D134:AH134))</f>
        <v/>
      </c>
      <c r="AJ134" s="124"/>
    </row>
    <row r="135" spans="1:36" ht="60" customHeight="1" x14ac:dyDescent="0.2">
      <c r="A135" s="300" t="str">
        <f>IF('1042Bd Stammdaten Mitarb.'!A136="","",'1042Bd Stammdaten Mitarb.'!A136)</f>
        <v/>
      </c>
      <c r="B135" s="301" t="str">
        <f>IF('1042Bd Stammdaten Mitarb.'!B136="","",'1042Bd Stammdaten Mitarb.'!B136)</f>
        <v/>
      </c>
      <c r="C135" s="301" t="str">
        <f>IF('1042Bd Stammdaten Mitarb.'!C136="","",'1042Bd Stammdaten Mitarb.'!C136)</f>
        <v/>
      </c>
      <c r="D135" s="197"/>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204" t="str">
        <f t="shared" si="2"/>
        <v/>
      </c>
      <c r="AJ135" s="124"/>
    </row>
    <row r="136" spans="1:36" ht="60" customHeight="1" x14ac:dyDescent="0.2">
      <c r="A136" s="300" t="str">
        <f>IF('1042Bd Stammdaten Mitarb.'!A137="","",'1042Bd Stammdaten Mitarb.'!A137)</f>
        <v/>
      </c>
      <c r="B136" s="301" t="str">
        <f>IF('1042Bd Stammdaten Mitarb.'!B137="","",'1042Bd Stammdaten Mitarb.'!B137)</f>
        <v/>
      </c>
      <c r="C136" s="301" t="str">
        <f>IF('1042Bd Stammdaten Mitarb.'!C137="","",'1042Bd Stammdaten Mitarb.'!C137)</f>
        <v/>
      </c>
      <c r="D136" s="197"/>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204" t="str">
        <f t="shared" si="2"/>
        <v/>
      </c>
      <c r="AJ136" s="124"/>
    </row>
    <row r="137" spans="1:36" ht="60" customHeight="1" x14ac:dyDescent="0.2">
      <c r="A137" s="300" t="str">
        <f>IF('1042Bd Stammdaten Mitarb.'!A138="","",'1042Bd Stammdaten Mitarb.'!A138)</f>
        <v/>
      </c>
      <c r="B137" s="301" t="str">
        <f>IF('1042Bd Stammdaten Mitarb.'!B138="","",'1042Bd Stammdaten Mitarb.'!B138)</f>
        <v/>
      </c>
      <c r="C137" s="301" t="str">
        <f>IF('1042Bd Stammdaten Mitarb.'!C138="","",'1042Bd Stammdaten Mitarb.'!C138)</f>
        <v/>
      </c>
      <c r="D137" s="197"/>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204" t="str">
        <f t="shared" si="2"/>
        <v/>
      </c>
      <c r="AJ137" s="124"/>
    </row>
    <row r="138" spans="1:36" ht="60" customHeight="1" x14ac:dyDescent="0.2">
      <c r="A138" s="300" t="str">
        <f>IF('1042Bd Stammdaten Mitarb.'!A139="","",'1042Bd Stammdaten Mitarb.'!A139)</f>
        <v/>
      </c>
      <c r="B138" s="301" t="str">
        <f>IF('1042Bd Stammdaten Mitarb.'!B139="","",'1042Bd Stammdaten Mitarb.'!B139)</f>
        <v/>
      </c>
      <c r="C138" s="301" t="str">
        <f>IF('1042Bd Stammdaten Mitarb.'!C139="","",'1042Bd Stammdaten Mitarb.'!C139)</f>
        <v/>
      </c>
      <c r="D138" s="197"/>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204" t="str">
        <f t="shared" si="2"/>
        <v/>
      </c>
      <c r="AJ138" s="124"/>
    </row>
    <row r="139" spans="1:36" ht="60" customHeight="1" x14ac:dyDescent="0.2">
      <c r="A139" s="300" t="str">
        <f>IF('1042Bd Stammdaten Mitarb.'!A140="","",'1042Bd Stammdaten Mitarb.'!A140)</f>
        <v/>
      </c>
      <c r="B139" s="301" t="str">
        <f>IF('1042Bd Stammdaten Mitarb.'!B140="","",'1042Bd Stammdaten Mitarb.'!B140)</f>
        <v/>
      </c>
      <c r="C139" s="301" t="str">
        <f>IF('1042Bd Stammdaten Mitarb.'!C140="","",'1042Bd Stammdaten Mitarb.'!C140)</f>
        <v/>
      </c>
      <c r="D139" s="197"/>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204" t="str">
        <f t="shared" si="2"/>
        <v/>
      </c>
      <c r="AJ139" s="124"/>
    </row>
    <row r="140" spans="1:36" ht="60" customHeight="1" x14ac:dyDescent="0.2">
      <c r="A140" s="300" t="str">
        <f>IF('1042Bd Stammdaten Mitarb.'!A141="","",'1042Bd Stammdaten Mitarb.'!A141)</f>
        <v/>
      </c>
      <c r="B140" s="301" t="str">
        <f>IF('1042Bd Stammdaten Mitarb.'!B141="","",'1042Bd Stammdaten Mitarb.'!B141)</f>
        <v/>
      </c>
      <c r="C140" s="301" t="str">
        <f>IF('1042Bd Stammdaten Mitarb.'!C141="","",'1042Bd Stammdaten Mitarb.'!C141)</f>
        <v/>
      </c>
      <c r="D140" s="197"/>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204" t="str">
        <f t="shared" si="2"/>
        <v/>
      </c>
      <c r="AJ140" s="124"/>
    </row>
    <row r="141" spans="1:36" ht="60" customHeight="1" x14ac:dyDescent="0.2">
      <c r="A141" s="300" t="str">
        <f>IF('1042Bd Stammdaten Mitarb.'!A142="","",'1042Bd Stammdaten Mitarb.'!A142)</f>
        <v/>
      </c>
      <c r="B141" s="301" t="str">
        <f>IF('1042Bd Stammdaten Mitarb.'!B142="","",'1042Bd Stammdaten Mitarb.'!B142)</f>
        <v/>
      </c>
      <c r="C141" s="301" t="str">
        <f>IF('1042Bd Stammdaten Mitarb.'!C142="","",'1042Bd Stammdaten Mitarb.'!C142)</f>
        <v/>
      </c>
      <c r="D141" s="197"/>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8"/>
      <c r="AB141" s="198"/>
      <c r="AC141" s="198"/>
      <c r="AD141" s="198"/>
      <c r="AE141" s="198"/>
      <c r="AF141" s="198"/>
      <c r="AG141" s="198"/>
      <c r="AH141" s="198"/>
      <c r="AI141" s="204" t="str">
        <f t="shared" si="2"/>
        <v/>
      </c>
      <c r="AJ141" s="124"/>
    </row>
    <row r="142" spans="1:36" ht="60" customHeight="1" x14ac:dyDescent="0.2">
      <c r="A142" s="300" t="str">
        <f>IF('1042Bd Stammdaten Mitarb.'!A143="","",'1042Bd Stammdaten Mitarb.'!A143)</f>
        <v/>
      </c>
      <c r="B142" s="301" t="str">
        <f>IF('1042Bd Stammdaten Mitarb.'!B143="","",'1042Bd Stammdaten Mitarb.'!B143)</f>
        <v/>
      </c>
      <c r="C142" s="301" t="str">
        <f>IF('1042Bd Stammdaten Mitarb.'!C143="","",'1042Bd Stammdaten Mitarb.'!C143)</f>
        <v/>
      </c>
      <c r="D142" s="197"/>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c r="AA142" s="198"/>
      <c r="AB142" s="198"/>
      <c r="AC142" s="198"/>
      <c r="AD142" s="198"/>
      <c r="AE142" s="198"/>
      <c r="AF142" s="198"/>
      <c r="AG142" s="198"/>
      <c r="AH142" s="198"/>
      <c r="AI142" s="204" t="str">
        <f t="shared" si="2"/>
        <v/>
      </c>
      <c r="AJ142" s="124"/>
    </row>
    <row r="143" spans="1:36" ht="60" customHeight="1" x14ac:dyDescent="0.2">
      <c r="A143" s="300" t="str">
        <f>IF('1042Bd Stammdaten Mitarb.'!A144="","",'1042Bd Stammdaten Mitarb.'!A144)</f>
        <v/>
      </c>
      <c r="B143" s="301" t="str">
        <f>IF('1042Bd Stammdaten Mitarb.'!B144="","",'1042Bd Stammdaten Mitarb.'!B144)</f>
        <v/>
      </c>
      <c r="C143" s="301" t="str">
        <f>IF('1042Bd Stammdaten Mitarb.'!C144="","",'1042Bd Stammdaten Mitarb.'!C144)</f>
        <v/>
      </c>
      <c r="D143" s="197"/>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c r="AA143" s="198"/>
      <c r="AB143" s="198"/>
      <c r="AC143" s="198"/>
      <c r="AD143" s="198"/>
      <c r="AE143" s="198"/>
      <c r="AF143" s="198"/>
      <c r="AG143" s="198"/>
      <c r="AH143" s="198"/>
      <c r="AI143" s="204" t="str">
        <f t="shared" si="2"/>
        <v/>
      </c>
      <c r="AJ143" s="124"/>
    </row>
    <row r="144" spans="1:36" ht="60" customHeight="1" x14ac:dyDescent="0.2">
      <c r="A144" s="300" t="str">
        <f>IF('1042Bd Stammdaten Mitarb.'!A145="","",'1042Bd Stammdaten Mitarb.'!A145)</f>
        <v/>
      </c>
      <c r="B144" s="301" t="str">
        <f>IF('1042Bd Stammdaten Mitarb.'!B145="","",'1042Bd Stammdaten Mitarb.'!B145)</f>
        <v/>
      </c>
      <c r="C144" s="301" t="str">
        <f>IF('1042Bd Stammdaten Mitarb.'!C145="","",'1042Bd Stammdaten Mitarb.'!C145)</f>
        <v/>
      </c>
      <c r="D144" s="197"/>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c r="AA144" s="198"/>
      <c r="AB144" s="198"/>
      <c r="AC144" s="198"/>
      <c r="AD144" s="198"/>
      <c r="AE144" s="198"/>
      <c r="AF144" s="198"/>
      <c r="AG144" s="198"/>
      <c r="AH144" s="198"/>
      <c r="AI144" s="204" t="str">
        <f t="shared" si="2"/>
        <v/>
      </c>
      <c r="AJ144" s="124"/>
    </row>
    <row r="145" spans="1:36" ht="60" customHeight="1" x14ac:dyDescent="0.2">
      <c r="A145" s="300" t="str">
        <f>IF('1042Bd Stammdaten Mitarb.'!A146="","",'1042Bd Stammdaten Mitarb.'!A146)</f>
        <v/>
      </c>
      <c r="B145" s="301" t="str">
        <f>IF('1042Bd Stammdaten Mitarb.'!B146="","",'1042Bd Stammdaten Mitarb.'!B146)</f>
        <v/>
      </c>
      <c r="C145" s="301" t="str">
        <f>IF('1042Bd Stammdaten Mitarb.'!C146="","",'1042Bd Stammdaten Mitarb.'!C146)</f>
        <v/>
      </c>
      <c r="D145" s="197"/>
      <c r="E145" s="198"/>
      <c r="F145" s="198"/>
      <c r="G145" s="198"/>
      <c r="H145" s="198"/>
      <c r="I145" s="198"/>
      <c r="J145" s="198"/>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204" t="str">
        <f t="shared" si="2"/>
        <v/>
      </c>
      <c r="AJ145" s="124"/>
    </row>
    <row r="146" spans="1:36" ht="60" customHeight="1" x14ac:dyDescent="0.2">
      <c r="A146" s="300" t="str">
        <f>IF('1042Bd Stammdaten Mitarb.'!A147="","",'1042Bd Stammdaten Mitarb.'!A147)</f>
        <v/>
      </c>
      <c r="B146" s="301" t="str">
        <f>IF('1042Bd Stammdaten Mitarb.'!B147="","",'1042Bd Stammdaten Mitarb.'!B147)</f>
        <v/>
      </c>
      <c r="C146" s="301" t="str">
        <f>IF('1042Bd Stammdaten Mitarb.'!C147="","",'1042Bd Stammdaten Mitarb.'!C147)</f>
        <v/>
      </c>
      <c r="D146" s="197"/>
      <c r="E146" s="198"/>
      <c r="F146" s="198"/>
      <c r="G146" s="198"/>
      <c r="H146" s="198"/>
      <c r="I146" s="198"/>
      <c r="J146" s="198"/>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204" t="str">
        <f t="shared" si="2"/>
        <v/>
      </c>
      <c r="AJ146" s="124"/>
    </row>
    <row r="147" spans="1:36" ht="60" customHeight="1" x14ac:dyDescent="0.2">
      <c r="A147" s="300" t="str">
        <f>IF('1042Bd Stammdaten Mitarb.'!A148="","",'1042Bd Stammdaten Mitarb.'!A148)</f>
        <v/>
      </c>
      <c r="B147" s="301" t="str">
        <f>IF('1042Bd Stammdaten Mitarb.'!B148="","",'1042Bd Stammdaten Mitarb.'!B148)</f>
        <v/>
      </c>
      <c r="C147" s="301" t="str">
        <f>IF('1042Bd Stammdaten Mitarb.'!C148="","",'1042Bd Stammdaten Mitarb.'!C148)</f>
        <v/>
      </c>
      <c r="D147" s="197"/>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204" t="str">
        <f t="shared" si="2"/>
        <v/>
      </c>
      <c r="AJ147" s="124"/>
    </row>
    <row r="148" spans="1:36" ht="60" customHeight="1" x14ac:dyDescent="0.2">
      <c r="A148" s="300" t="str">
        <f>IF('1042Bd Stammdaten Mitarb.'!A149="","",'1042Bd Stammdaten Mitarb.'!A149)</f>
        <v/>
      </c>
      <c r="B148" s="301" t="str">
        <f>IF('1042Bd Stammdaten Mitarb.'!B149="","",'1042Bd Stammdaten Mitarb.'!B149)</f>
        <v/>
      </c>
      <c r="C148" s="301" t="str">
        <f>IF('1042Bd Stammdaten Mitarb.'!C149="","",'1042Bd Stammdaten Mitarb.'!C149)</f>
        <v/>
      </c>
      <c r="D148" s="197"/>
      <c r="E148" s="198"/>
      <c r="F148" s="198"/>
      <c r="G148" s="198"/>
      <c r="H148" s="198"/>
      <c r="I148" s="198"/>
      <c r="J148" s="198"/>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204" t="str">
        <f t="shared" si="2"/>
        <v/>
      </c>
      <c r="AJ148" s="124"/>
    </row>
    <row r="149" spans="1:36" ht="60" customHeight="1" x14ac:dyDescent="0.2">
      <c r="A149" s="300" t="str">
        <f>IF('1042Bd Stammdaten Mitarb.'!A150="","",'1042Bd Stammdaten Mitarb.'!A150)</f>
        <v/>
      </c>
      <c r="B149" s="301" t="str">
        <f>IF('1042Bd Stammdaten Mitarb.'!B150="","",'1042Bd Stammdaten Mitarb.'!B150)</f>
        <v/>
      </c>
      <c r="C149" s="301" t="str">
        <f>IF('1042Bd Stammdaten Mitarb.'!C150="","",'1042Bd Stammdaten Mitarb.'!C150)</f>
        <v/>
      </c>
      <c r="D149" s="197"/>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c r="AA149" s="198"/>
      <c r="AB149" s="198"/>
      <c r="AC149" s="198"/>
      <c r="AD149" s="198"/>
      <c r="AE149" s="198"/>
      <c r="AF149" s="198"/>
      <c r="AG149" s="198"/>
      <c r="AH149" s="198"/>
      <c r="AI149" s="204" t="str">
        <f t="shared" si="2"/>
        <v/>
      </c>
      <c r="AJ149" s="124"/>
    </row>
    <row r="150" spans="1:36" ht="60" customHeight="1" x14ac:dyDescent="0.2">
      <c r="A150" s="300" t="str">
        <f>IF('1042Bd Stammdaten Mitarb.'!A151="","",'1042Bd Stammdaten Mitarb.'!A151)</f>
        <v/>
      </c>
      <c r="B150" s="301" t="str">
        <f>IF('1042Bd Stammdaten Mitarb.'!B151="","",'1042Bd Stammdaten Mitarb.'!B151)</f>
        <v/>
      </c>
      <c r="C150" s="301" t="str">
        <f>IF('1042Bd Stammdaten Mitarb.'!C151="","",'1042Bd Stammdaten Mitarb.'!C151)</f>
        <v/>
      </c>
      <c r="D150" s="197"/>
      <c r="E150" s="198"/>
      <c r="F150" s="198"/>
      <c r="G150" s="198"/>
      <c r="H150" s="198"/>
      <c r="I150" s="198"/>
      <c r="J150" s="198"/>
      <c r="K150" s="198"/>
      <c r="L150" s="198"/>
      <c r="M150" s="198"/>
      <c r="N150" s="198"/>
      <c r="O150" s="198"/>
      <c r="P150" s="198"/>
      <c r="Q150" s="198"/>
      <c r="R150" s="198"/>
      <c r="S150" s="198"/>
      <c r="T150" s="198"/>
      <c r="U150" s="198"/>
      <c r="V150" s="198"/>
      <c r="W150" s="198"/>
      <c r="X150" s="198"/>
      <c r="Y150" s="198"/>
      <c r="Z150" s="198"/>
      <c r="AA150" s="198"/>
      <c r="AB150" s="198"/>
      <c r="AC150" s="198"/>
      <c r="AD150" s="198"/>
      <c r="AE150" s="198"/>
      <c r="AF150" s="198"/>
      <c r="AG150" s="198"/>
      <c r="AH150" s="198"/>
      <c r="AI150" s="204" t="str">
        <f t="shared" si="2"/>
        <v/>
      </c>
      <c r="AJ150" s="124"/>
    </row>
    <row r="151" spans="1:36" ht="60" customHeight="1" x14ac:dyDescent="0.2">
      <c r="A151" s="300" t="str">
        <f>IF('1042Bd Stammdaten Mitarb.'!A152="","",'1042Bd Stammdaten Mitarb.'!A152)</f>
        <v/>
      </c>
      <c r="B151" s="301" t="str">
        <f>IF('1042Bd Stammdaten Mitarb.'!B152="","",'1042Bd Stammdaten Mitarb.'!B152)</f>
        <v/>
      </c>
      <c r="C151" s="301" t="str">
        <f>IF('1042Bd Stammdaten Mitarb.'!C152="","",'1042Bd Stammdaten Mitarb.'!C152)</f>
        <v/>
      </c>
      <c r="D151" s="197"/>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c r="AB151" s="198"/>
      <c r="AC151" s="198"/>
      <c r="AD151" s="198"/>
      <c r="AE151" s="198"/>
      <c r="AF151" s="198"/>
      <c r="AG151" s="198"/>
      <c r="AH151" s="198"/>
      <c r="AI151" s="204" t="str">
        <f t="shared" si="2"/>
        <v/>
      </c>
      <c r="AJ151" s="124"/>
    </row>
    <row r="152" spans="1:36" ht="60" customHeight="1" x14ac:dyDescent="0.2">
      <c r="A152" s="300" t="str">
        <f>IF('1042Bd Stammdaten Mitarb.'!A153="","",'1042Bd Stammdaten Mitarb.'!A153)</f>
        <v/>
      </c>
      <c r="B152" s="301" t="str">
        <f>IF('1042Bd Stammdaten Mitarb.'!B153="","",'1042Bd Stammdaten Mitarb.'!B153)</f>
        <v/>
      </c>
      <c r="C152" s="301" t="str">
        <f>IF('1042Bd Stammdaten Mitarb.'!C153="","",'1042Bd Stammdaten Mitarb.'!C153)</f>
        <v/>
      </c>
      <c r="D152" s="197"/>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198"/>
      <c r="AA152" s="198"/>
      <c r="AB152" s="198"/>
      <c r="AC152" s="198"/>
      <c r="AD152" s="198"/>
      <c r="AE152" s="198"/>
      <c r="AF152" s="198"/>
      <c r="AG152" s="198"/>
      <c r="AH152" s="198"/>
      <c r="AI152" s="204" t="str">
        <f t="shared" si="2"/>
        <v/>
      </c>
      <c r="AJ152" s="124"/>
    </row>
    <row r="153" spans="1:36" ht="60" customHeight="1" x14ac:dyDescent="0.2">
      <c r="A153" s="300" t="str">
        <f>IF('1042Bd Stammdaten Mitarb.'!A154="","",'1042Bd Stammdaten Mitarb.'!A154)</f>
        <v/>
      </c>
      <c r="B153" s="301" t="str">
        <f>IF('1042Bd Stammdaten Mitarb.'!B154="","",'1042Bd Stammdaten Mitarb.'!B154)</f>
        <v/>
      </c>
      <c r="C153" s="301" t="str">
        <f>IF('1042Bd Stammdaten Mitarb.'!C154="","",'1042Bd Stammdaten Mitarb.'!C154)</f>
        <v/>
      </c>
      <c r="D153" s="197"/>
      <c r="E153" s="198"/>
      <c r="F153" s="198"/>
      <c r="G153" s="198"/>
      <c r="H153" s="198"/>
      <c r="I153" s="198"/>
      <c r="J153" s="198"/>
      <c r="K153" s="198"/>
      <c r="L153" s="198"/>
      <c r="M153" s="198"/>
      <c r="N153" s="198"/>
      <c r="O153" s="198"/>
      <c r="P153" s="198"/>
      <c r="Q153" s="198"/>
      <c r="R153" s="198"/>
      <c r="S153" s="198"/>
      <c r="T153" s="198"/>
      <c r="U153" s="198"/>
      <c r="V153" s="198"/>
      <c r="W153" s="198"/>
      <c r="X153" s="198"/>
      <c r="Y153" s="198"/>
      <c r="Z153" s="198"/>
      <c r="AA153" s="198"/>
      <c r="AB153" s="198"/>
      <c r="AC153" s="198"/>
      <c r="AD153" s="198"/>
      <c r="AE153" s="198"/>
      <c r="AF153" s="198"/>
      <c r="AG153" s="198"/>
      <c r="AH153" s="198"/>
      <c r="AI153" s="204" t="str">
        <f t="shared" si="2"/>
        <v/>
      </c>
      <c r="AJ153" s="124"/>
    </row>
    <row r="154" spans="1:36" ht="60" customHeight="1" x14ac:dyDescent="0.2">
      <c r="A154" s="300" t="str">
        <f>IF('1042Bd Stammdaten Mitarb.'!A155="","",'1042Bd Stammdaten Mitarb.'!A155)</f>
        <v/>
      </c>
      <c r="B154" s="301" t="str">
        <f>IF('1042Bd Stammdaten Mitarb.'!B155="","",'1042Bd Stammdaten Mitarb.'!B155)</f>
        <v/>
      </c>
      <c r="C154" s="301" t="str">
        <f>IF('1042Bd Stammdaten Mitarb.'!C155="","",'1042Bd Stammdaten Mitarb.'!C155)</f>
        <v/>
      </c>
      <c r="D154" s="197"/>
      <c r="E154" s="198"/>
      <c r="F154" s="198"/>
      <c r="G154" s="198"/>
      <c r="H154" s="198"/>
      <c r="I154" s="198"/>
      <c r="J154" s="198"/>
      <c r="K154" s="198"/>
      <c r="L154" s="198"/>
      <c r="M154" s="198"/>
      <c r="N154" s="198"/>
      <c r="O154" s="198"/>
      <c r="P154" s="198"/>
      <c r="Q154" s="198"/>
      <c r="R154" s="198"/>
      <c r="S154" s="198"/>
      <c r="T154" s="198"/>
      <c r="U154" s="198"/>
      <c r="V154" s="198"/>
      <c r="W154" s="198"/>
      <c r="X154" s="198"/>
      <c r="Y154" s="198"/>
      <c r="Z154" s="198"/>
      <c r="AA154" s="198"/>
      <c r="AB154" s="198"/>
      <c r="AC154" s="198"/>
      <c r="AD154" s="198"/>
      <c r="AE154" s="198"/>
      <c r="AF154" s="198"/>
      <c r="AG154" s="198"/>
      <c r="AH154" s="198"/>
      <c r="AI154" s="204" t="str">
        <f t="shared" si="2"/>
        <v/>
      </c>
      <c r="AJ154" s="124"/>
    </row>
    <row r="155" spans="1:36" ht="60" customHeight="1" x14ac:dyDescent="0.2">
      <c r="A155" s="300" t="str">
        <f>IF('1042Bd Stammdaten Mitarb.'!A156="","",'1042Bd Stammdaten Mitarb.'!A156)</f>
        <v/>
      </c>
      <c r="B155" s="301" t="str">
        <f>IF('1042Bd Stammdaten Mitarb.'!B156="","",'1042Bd Stammdaten Mitarb.'!B156)</f>
        <v/>
      </c>
      <c r="C155" s="301" t="str">
        <f>IF('1042Bd Stammdaten Mitarb.'!C156="","",'1042Bd Stammdaten Mitarb.'!C156)</f>
        <v/>
      </c>
      <c r="D155" s="197"/>
      <c r="E155" s="198"/>
      <c r="F155" s="198"/>
      <c r="G155" s="198"/>
      <c r="H155" s="198"/>
      <c r="I155" s="198"/>
      <c r="J155" s="198"/>
      <c r="K155" s="198"/>
      <c r="L155" s="198"/>
      <c r="M155" s="198"/>
      <c r="N155" s="198"/>
      <c r="O155" s="198"/>
      <c r="P155" s="198"/>
      <c r="Q155" s="198"/>
      <c r="R155" s="198"/>
      <c r="S155" s="198"/>
      <c r="T155" s="198"/>
      <c r="U155" s="198"/>
      <c r="V155" s="198"/>
      <c r="W155" s="198"/>
      <c r="X155" s="198"/>
      <c r="Y155" s="198"/>
      <c r="Z155" s="198"/>
      <c r="AA155" s="198"/>
      <c r="AB155" s="198"/>
      <c r="AC155" s="198"/>
      <c r="AD155" s="198"/>
      <c r="AE155" s="198"/>
      <c r="AF155" s="198"/>
      <c r="AG155" s="198"/>
      <c r="AH155" s="198"/>
      <c r="AI155" s="204" t="str">
        <f t="shared" si="2"/>
        <v/>
      </c>
      <c r="AJ155" s="124"/>
    </row>
    <row r="156" spans="1:36" ht="60" customHeight="1" x14ac:dyDescent="0.2">
      <c r="A156" s="300" t="str">
        <f>IF('1042Bd Stammdaten Mitarb.'!A157="","",'1042Bd Stammdaten Mitarb.'!A157)</f>
        <v/>
      </c>
      <c r="B156" s="301" t="str">
        <f>IF('1042Bd Stammdaten Mitarb.'!B157="","",'1042Bd Stammdaten Mitarb.'!B157)</f>
        <v/>
      </c>
      <c r="C156" s="301" t="str">
        <f>IF('1042Bd Stammdaten Mitarb.'!C157="","",'1042Bd Stammdaten Mitarb.'!C157)</f>
        <v/>
      </c>
      <c r="D156" s="197"/>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204" t="str">
        <f t="shared" si="2"/>
        <v/>
      </c>
      <c r="AJ156" s="124"/>
    </row>
    <row r="157" spans="1:36" ht="60" customHeight="1" x14ac:dyDescent="0.2">
      <c r="A157" s="300" t="str">
        <f>IF('1042Bd Stammdaten Mitarb.'!A158="","",'1042Bd Stammdaten Mitarb.'!A158)</f>
        <v/>
      </c>
      <c r="B157" s="301" t="str">
        <f>IF('1042Bd Stammdaten Mitarb.'!B158="","",'1042Bd Stammdaten Mitarb.'!B158)</f>
        <v/>
      </c>
      <c r="C157" s="301" t="str">
        <f>IF('1042Bd Stammdaten Mitarb.'!C158="","",'1042Bd Stammdaten Mitarb.'!C158)</f>
        <v/>
      </c>
      <c r="D157" s="197"/>
      <c r="E157" s="198"/>
      <c r="F157" s="198"/>
      <c r="G157" s="198"/>
      <c r="H157" s="198"/>
      <c r="I157" s="198"/>
      <c r="J157" s="198"/>
      <c r="K157" s="198"/>
      <c r="L157" s="198"/>
      <c r="M157" s="198"/>
      <c r="N157" s="198"/>
      <c r="O157" s="198"/>
      <c r="P157" s="198"/>
      <c r="Q157" s="198"/>
      <c r="R157" s="198"/>
      <c r="S157" s="198"/>
      <c r="T157" s="198"/>
      <c r="U157" s="198"/>
      <c r="V157" s="198"/>
      <c r="W157" s="198"/>
      <c r="X157" s="198"/>
      <c r="Y157" s="198"/>
      <c r="Z157" s="198"/>
      <c r="AA157" s="198"/>
      <c r="AB157" s="198"/>
      <c r="AC157" s="198"/>
      <c r="AD157" s="198"/>
      <c r="AE157" s="198"/>
      <c r="AF157" s="198"/>
      <c r="AG157" s="198"/>
      <c r="AH157" s="198"/>
      <c r="AI157" s="204" t="str">
        <f t="shared" si="2"/>
        <v/>
      </c>
      <c r="AJ157" s="124"/>
    </row>
    <row r="158" spans="1:36" ht="60" customHeight="1" x14ac:dyDescent="0.2">
      <c r="A158" s="300" t="str">
        <f>IF('1042Bd Stammdaten Mitarb.'!A159="","",'1042Bd Stammdaten Mitarb.'!A159)</f>
        <v/>
      </c>
      <c r="B158" s="301" t="str">
        <f>IF('1042Bd Stammdaten Mitarb.'!B159="","",'1042Bd Stammdaten Mitarb.'!B159)</f>
        <v/>
      </c>
      <c r="C158" s="301" t="str">
        <f>IF('1042Bd Stammdaten Mitarb.'!C159="","",'1042Bd Stammdaten Mitarb.'!C159)</f>
        <v/>
      </c>
      <c r="D158" s="197"/>
      <c r="E158" s="198"/>
      <c r="F158" s="198"/>
      <c r="G158" s="198"/>
      <c r="H158" s="198"/>
      <c r="I158" s="198"/>
      <c r="J158" s="198"/>
      <c r="K158" s="198"/>
      <c r="L158" s="198"/>
      <c r="M158" s="198"/>
      <c r="N158" s="198"/>
      <c r="O158" s="198"/>
      <c r="P158" s="198"/>
      <c r="Q158" s="198"/>
      <c r="R158" s="198"/>
      <c r="S158" s="198"/>
      <c r="T158" s="198"/>
      <c r="U158" s="198"/>
      <c r="V158" s="198"/>
      <c r="W158" s="198"/>
      <c r="X158" s="198"/>
      <c r="Y158" s="198"/>
      <c r="Z158" s="198"/>
      <c r="AA158" s="198"/>
      <c r="AB158" s="198"/>
      <c r="AC158" s="198"/>
      <c r="AD158" s="198"/>
      <c r="AE158" s="198"/>
      <c r="AF158" s="198"/>
      <c r="AG158" s="198"/>
      <c r="AH158" s="198"/>
      <c r="AI158" s="204" t="str">
        <f t="shared" si="2"/>
        <v/>
      </c>
      <c r="AJ158" s="124"/>
    </row>
    <row r="159" spans="1:36" ht="60" customHeight="1" x14ac:dyDescent="0.2">
      <c r="A159" s="300" t="str">
        <f>IF('1042Bd Stammdaten Mitarb.'!A160="","",'1042Bd Stammdaten Mitarb.'!A160)</f>
        <v/>
      </c>
      <c r="B159" s="301" t="str">
        <f>IF('1042Bd Stammdaten Mitarb.'!B160="","",'1042Bd Stammdaten Mitarb.'!B160)</f>
        <v/>
      </c>
      <c r="C159" s="301" t="str">
        <f>IF('1042Bd Stammdaten Mitarb.'!C160="","",'1042Bd Stammdaten Mitarb.'!C160)</f>
        <v/>
      </c>
      <c r="D159" s="197"/>
      <c r="E159" s="198"/>
      <c r="F159" s="198"/>
      <c r="G159" s="198"/>
      <c r="H159" s="198"/>
      <c r="I159" s="198"/>
      <c r="J159" s="198"/>
      <c r="K159" s="198"/>
      <c r="L159" s="198"/>
      <c r="M159" s="198"/>
      <c r="N159" s="198"/>
      <c r="O159" s="198"/>
      <c r="P159" s="198"/>
      <c r="Q159" s="198"/>
      <c r="R159" s="198"/>
      <c r="S159" s="198"/>
      <c r="T159" s="198"/>
      <c r="U159" s="198"/>
      <c r="V159" s="198"/>
      <c r="W159" s="198"/>
      <c r="X159" s="198"/>
      <c r="Y159" s="198"/>
      <c r="Z159" s="198"/>
      <c r="AA159" s="198"/>
      <c r="AB159" s="198"/>
      <c r="AC159" s="198"/>
      <c r="AD159" s="198"/>
      <c r="AE159" s="198"/>
      <c r="AF159" s="198"/>
      <c r="AG159" s="198"/>
      <c r="AH159" s="198"/>
      <c r="AI159" s="204" t="str">
        <f t="shared" si="2"/>
        <v/>
      </c>
      <c r="AJ159" s="124"/>
    </row>
    <row r="160" spans="1:36" ht="60" customHeight="1" x14ac:dyDescent="0.2">
      <c r="A160" s="300" t="str">
        <f>IF('1042Bd Stammdaten Mitarb.'!A161="","",'1042Bd Stammdaten Mitarb.'!A161)</f>
        <v/>
      </c>
      <c r="B160" s="301" t="str">
        <f>IF('1042Bd Stammdaten Mitarb.'!B161="","",'1042Bd Stammdaten Mitarb.'!B161)</f>
        <v/>
      </c>
      <c r="C160" s="301" t="str">
        <f>IF('1042Bd Stammdaten Mitarb.'!C161="","",'1042Bd Stammdaten Mitarb.'!C161)</f>
        <v/>
      </c>
      <c r="D160" s="197"/>
      <c r="E160" s="198"/>
      <c r="F160" s="198"/>
      <c r="G160" s="198"/>
      <c r="H160" s="198"/>
      <c r="I160" s="198"/>
      <c r="J160" s="198"/>
      <c r="K160" s="198"/>
      <c r="L160" s="198"/>
      <c r="M160" s="198"/>
      <c r="N160" s="198"/>
      <c r="O160" s="198"/>
      <c r="P160" s="198"/>
      <c r="Q160" s="198"/>
      <c r="R160" s="198"/>
      <c r="S160" s="198"/>
      <c r="T160" s="198"/>
      <c r="U160" s="198"/>
      <c r="V160" s="198"/>
      <c r="W160" s="198"/>
      <c r="X160" s="198"/>
      <c r="Y160" s="198"/>
      <c r="Z160" s="198"/>
      <c r="AA160" s="198"/>
      <c r="AB160" s="198"/>
      <c r="AC160" s="198"/>
      <c r="AD160" s="198"/>
      <c r="AE160" s="198"/>
      <c r="AF160" s="198"/>
      <c r="AG160" s="198"/>
      <c r="AH160" s="198"/>
      <c r="AI160" s="204" t="str">
        <f t="shared" si="2"/>
        <v/>
      </c>
      <c r="AJ160" s="124"/>
    </row>
    <row r="161" spans="1:36" ht="60" customHeight="1" x14ac:dyDescent="0.2">
      <c r="A161" s="300" t="str">
        <f>IF('1042Bd Stammdaten Mitarb.'!A162="","",'1042Bd Stammdaten Mitarb.'!A162)</f>
        <v/>
      </c>
      <c r="B161" s="301" t="str">
        <f>IF('1042Bd Stammdaten Mitarb.'!B162="","",'1042Bd Stammdaten Mitarb.'!B162)</f>
        <v/>
      </c>
      <c r="C161" s="301" t="str">
        <f>IF('1042Bd Stammdaten Mitarb.'!C162="","",'1042Bd Stammdaten Mitarb.'!C162)</f>
        <v/>
      </c>
      <c r="D161" s="197"/>
      <c r="E161" s="198"/>
      <c r="F161" s="198"/>
      <c r="G161" s="198"/>
      <c r="H161" s="198"/>
      <c r="I161" s="198"/>
      <c r="J161" s="198"/>
      <c r="K161" s="198"/>
      <c r="L161" s="198"/>
      <c r="M161" s="198"/>
      <c r="N161" s="198"/>
      <c r="O161" s="198"/>
      <c r="P161" s="198"/>
      <c r="Q161" s="198"/>
      <c r="R161" s="198"/>
      <c r="S161" s="198"/>
      <c r="T161" s="198"/>
      <c r="U161" s="198"/>
      <c r="V161" s="198"/>
      <c r="W161" s="198"/>
      <c r="X161" s="198"/>
      <c r="Y161" s="198"/>
      <c r="Z161" s="198"/>
      <c r="AA161" s="198"/>
      <c r="AB161" s="198"/>
      <c r="AC161" s="198"/>
      <c r="AD161" s="198"/>
      <c r="AE161" s="198"/>
      <c r="AF161" s="198"/>
      <c r="AG161" s="198"/>
      <c r="AH161" s="198"/>
      <c r="AI161" s="204" t="str">
        <f t="shared" si="2"/>
        <v/>
      </c>
      <c r="AJ161" s="124"/>
    </row>
    <row r="162" spans="1:36" ht="60" customHeight="1" x14ac:dyDescent="0.2">
      <c r="A162" s="300" t="str">
        <f>IF('1042Bd Stammdaten Mitarb.'!A163="","",'1042Bd Stammdaten Mitarb.'!A163)</f>
        <v/>
      </c>
      <c r="B162" s="301" t="str">
        <f>IF('1042Bd Stammdaten Mitarb.'!B163="","",'1042Bd Stammdaten Mitarb.'!B163)</f>
        <v/>
      </c>
      <c r="C162" s="301" t="str">
        <f>IF('1042Bd Stammdaten Mitarb.'!C163="","",'1042Bd Stammdaten Mitarb.'!C163)</f>
        <v/>
      </c>
      <c r="D162" s="197"/>
      <c r="E162" s="198"/>
      <c r="F162" s="198"/>
      <c r="G162" s="198"/>
      <c r="H162" s="198"/>
      <c r="I162" s="198"/>
      <c r="J162" s="198"/>
      <c r="K162" s="198"/>
      <c r="L162" s="198"/>
      <c r="M162" s="198"/>
      <c r="N162" s="198"/>
      <c r="O162" s="198"/>
      <c r="P162" s="198"/>
      <c r="Q162" s="198"/>
      <c r="R162" s="198"/>
      <c r="S162" s="198"/>
      <c r="T162" s="198"/>
      <c r="U162" s="198"/>
      <c r="V162" s="198"/>
      <c r="W162" s="198"/>
      <c r="X162" s="198"/>
      <c r="Y162" s="198"/>
      <c r="Z162" s="198"/>
      <c r="AA162" s="198"/>
      <c r="AB162" s="198"/>
      <c r="AC162" s="198"/>
      <c r="AD162" s="198"/>
      <c r="AE162" s="198"/>
      <c r="AF162" s="198"/>
      <c r="AG162" s="198"/>
      <c r="AH162" s="198"/>
      <c r="AI162" s="204" t="str">
        <f t="shared" si="2"/>
        <v/>
      </c>
      <c r="AJ162" s="124"/>
    </row>
    <row r="163" spans="1:36" ht="60" customHeight="1" x14ac:dyDescent="0.2">
      <c r="A163" s="300" t="str">
        <f>IF('1042Bd Stammdaten Mitarb.'!A164="","",'1042Bd Stammdaten Mitarb.'!A164)</f>
        <v/>
      </c>
      <c r="B163" s="301" t="str">
        <f>IF('1042Bd Stammdaten Mitarb.'!B164="","",'1042Bd Stammdaten Mitarb.'!B164)</f>
        <v/>
      </c>
      <c r="C163" s="301" t="str">
        <f>IF('1042Bd Stammdaten Mitarb.'!C164="","",'1042Bd Stammdaten Mitarb.'!C164)</f>
        <v/>
      </c>
      <c r="D163" s="197"/>
      <c r="E163" s="198"/>
      <c r="F163" s="198"/>
      <c r="G163" s="198"/>
      <c r="H163" s="198"/>
      <c r="I163" s="198"/>
      <c r="J163" s="198"/>
      <c r="K163" s="198"/>
      <c r="L163" s="198"/>
      <c r="M163" s="198"/>
      <c r="N163" s="198"/>
      <c r="O163" s="198"/>
      <c r="P163" s="198"/>
      <c r="Q163" s="198"/>
      <c r="R163" s="198"/>
      <c r="S163" s="198"/>
      <c r="T163" s="198"/>
      <c r="U163" s="198"/>
      <c r="V163" s="198"/>
      <c r="W163" s="198"/>
      <c r="X163" s="198"/>
      <c r="Y163" s="198"/>
      <c r="Z163" s="198"/>
      <c r="AA163" s="198"/>
      <c r="AB163" s="198"/>
      <c r="AC163" s="198"/>
      <c r="AD163" s="198"/>
      <c r="AE163" s="198"/>
      <c r="AF163" s="198"/>
      <c r="AG163" s="198"/>
      <c r="AH163" s="198"/>
      <c r="AI163" s="204" t="str">
        <f t="shared" si="2"/>
        <v/>
      </c>
      <c r="AJ163" s="124"/>
    </row>
    <row r="164" spans="1:36" ht="60" customHeight="1" x14ac:dyDescent="0.2">
      <c r="A164" s="300" t="str">
        <f>IF('1042Bd Stammdaten Mitarb.'!A165="","",'1042Bd Stammdaten Mitarb.'!A165)</f>
        <v/>
      </c>
      <c r="B164" s="301" t="str">
        <f>IF('1042Bd Stammdaten Mitarb.'!B165="","",'1042Bd Stammdaten Mitarb.'!B165)</f>
        <v/>
      </c>
      <c r="C164" s="301" t="str">
        <f>IF('1042Bd Stammdaten Mitarb.'!C165="","",'1042Bd Stammdaten Mitarb.'!C165)</f>
        <v/>
      </c>
      <c r="D164" s="197"/>
      <c r="E164" s="198"/>
      <c r="F164" s="198"/>
      <c r="G164" s="198"/>
      <c r="H164" s="198"/>
      <c r="I164" s="198"/>
      <c r="J164" s="198"/>
      <c r="K164" s="198"/>
      <c r="L164" s="198"/>
      <c r="M164" s="198"/>
      <c r="N164" s="198"/>
      <c r="O164" s="198"/>
      <c r="P164" s="198"/>
      <c r="Q164" s="198"/>
      <c r="R164" s="198"/>
      <c r="S164" s="198"/>
      <c r="T164" s="198"/>
      <c r="U164" s="198"/>
      <c r="V164" s="198"/>
      <c r="W164" s="198"/>
      <c r="X164" s="198"/>
      <c r="Y164" s="198"/>
      <c r="Z164" s="198"/>
      <c r="AA164" s="198"/>
      <c r="AB164" s="198"/>
      <c r="AC164" s="198"/>
      <c r="AD164" s="198"/>
      <c r="AE164" s="198"/>
      <c r="AF164" s="198"/>
      <c r="AG164" s="198"/>
      <c r="AH164" s="198"/>
      <c r="AI164" s="204" t="str">
        <f t="shared" si="2"/>
        <v/>
      </c>
      <c r="AJ164" s="124"/>
    </row>
    <row r="165" spans="1:36" ht="60" customHeight="1" x14ac:dyDescent="0.2">
      <c r="A165" s="300" t="str">
        <f>IF('1042Bd Stammdaten Mitarb.'!A166="","",'1042Bd Stammdaten Mitarb.'!A166)</f>
        <v/>
      </c>
      <c r="B165" s="301" t="str">
        <f>IF('1042Bd Stammdaten Mitarb.'!B166="","",'1042Bd Stammdaten Mitarb.'!B166)</f>
        <v/>
      </c>
      <c r="C165" s="301" t="str">
        <f>IF('1042Bd Stammdaten Mitarb.'!C166="","",'1042Bd Stammdaten Mitarb.'!C166)</f>
        <v/>
      </c>
      <c r="D165" s="197"/>
      <c r="E165" s="198"/>
      <c r="F165" s="198"/>
      <c r="G165" s="198"/>
      <c r="H165" s="198"/>
      <c r="I165" s="198"/>
      <c r="J165" s="198"/>
      <c r="K165" s="198"/>
      <c r="L165" s="198"/>
      <c r="M165" s="198"/>
      <c r="N165" s="198"/>
      <c r="O165" s="198"/>
      <c r="P165" s="198"/>
      <c r="Q165" s="198"/>
      <c r="R165" s="198"/>
      <c r="S165" s="198"/>
      <c r="T165" s="198"/>
      <c r="U165" s="198"/>
      <c r="V165" s="198"/>
      <c r="W165" s="198"/>
      <c r="X165" s="198"/>
      <c r="Y165" s="198"/>
      <c r="Z165" s="198"/>
      <c r="AA165" s="198"/>
      <c r="AB165" s="198"/>
      <c r="AC165" s="198"/>
      <c r="AD165" s="198"/>
      <c r="AE165" s="198"/>
      <c r="AF165" s="198"/>
      <c r="AG165" s="198"/>
      <c r="AH165" s="198"/>
      <c r="AI165" s="204" t="str">
        <f t="shared" si="2"/>
        <v/>
      </c>
      <c r="AJ165" s="124"/>
    </row>
    <row r="166" spans="1:36" ht="60" customHeight="1" x14ac:dyDescent="0.2">
      <c r="A166" s="300" t="str">
        <f>IF('1042Bd Stammdaten Mitarb.'!A167="","",'1042Bd Stammdaten Mitarb.'!A167)</f>
        <v/>
      </c>
      <c r="B166" s="301" t="str">
        <f>IF('1042Bd Stammdaten Mitarb.'!B167="","",'1042Bd Stammdaten Mitarb.'!B167)</f>
        <v/>
      </c>
      <c r="C166" s="301" t="str">
        <f>IF('1042Bd Stammdaten Mitarb.'!C167="","",'1042Bd Stammdaten Mitarb.'!C167)</f>
        <v/>
      </c>
      <c r="D166" s="197"/>
      <c r="E166" s="198"/>
      <c r="F166" s="198"/>
      <c r="G166" s="198"/>
      <c r="H166" s="198"/>
      <c r="I166" s="198"/>
      <c r="J166" s="198"/>
      <c r="K166" s="198"/>
      <c r="L166" s="198"/>
      <c r="M166" s="198"/>
      <c r="N166" s="198"/>
      <c r="O166" s="198"/>
      <c r="P166" s="198"/>
      <c r="Q166" s="198"/>
      <c r="R166" s="198"/>
      <c r="S166" s="198"/>
      <c r="T166" s="198"/>
      <c r="U166" s="198"/>
      <c r="V166" s="198"/>
      <c r="W166" s="198"/>
      <c r="X166" s="198"/>
      <c r="Y166" s="198"/>
      <c r="Z166" s="198"/>
      <c r="AA166" s="198"/>
      <c r="AB166" s="198"/>
      <c r="AC166" s="198"/>
      <c r="AD166" s="198"/>
      <c r="AE166" s="198"/>
      <c r="AF166" s="198"/>
      <c r="AG166" s="198"/>
      <c r="AH166" s="198"/>
      <c r="AI166" s="204" t="str">
        <f t="shared" si="2"/>
        <v/>
      </c>
      <c r="AJ166" s="124"/>
    </row>
    <row r="167" spans="1:36" ht="60" customHeight="1" x14ac:dyDescent="0.2">
      <c r="A167" s="300" t="str">
        <f>IF('1042Bd Stammdaten Mitarb.'!A168="","",'1042Bd Stammdaten Mitarb.'!A168)</f>
        <v/>
      </c>
      <c r="B167" s="301" t="str">
        <f>IF('1042Bd Stammdaten Mitarb.'!B168="","",'1042Bd Stammdaten Mitarb.'!B168)</f>
        <v/>
      </c>
      <c r="C167" s="301" t="str">
        <f>IF('1042Bd Stammdaten Mitarb.'!C168="","",'1042Bd Stammdaten Mitarb.'!C168)</f>
        <v/>
      </c>
      <c r="D167" s="197"/>
      <c r="E167" s="198"/>
      <c r="F167" s="198"/>
      <c r="G167" s="198"/>
      <c r="H167" s="198"/>
      <c r="I167" s="198"/>
      <c r="J167" s="198"/>
      <c r="K167" s="198"/>
      <c r="L167" s="198"/>
      <c r="M167" s="198"/>
      <c r="N167" s="198"/>
      <c r="O167" s="198"/>
      <c r="P167" s="198"/>
      <c r="Q167" s="198"/>
      <c r="R167" s="198"/>
      <c r="S167" s="198"/>
      <c r="T167" s="198"/>
      <c r="U167" s="198"/>
      <c r="V167" s="198"/>
      <c r="W167" s="198"/>
      <c r="X167" s="198"/>
      <c r="Y167" s="198"/>
      <c r="Z167" s="198"/>
      <c r="AA167" s="198"/>
      <c r="AB167" s="198"/>
      <c r="AC167" s="198"/>
      <c r="AD167" s="198"/>
      <c r="AE167" s="198"/>
      <c r="AF167" s="198"/>
      <c r="AG167" s="198"/>
      <c r="AH167" s="198"/>
      <c r="AI167" s="204" t="str">
        <f t="shared" si="2"/>
        <v/>
      </c>
      <c r="AJ167" s="124"/>
    </row>
    <row r="168" spans="1:36" ht="60" customHeight="1" x14ac:dyDescent="0.2">
      <c r="A168" s="300" t="str">
        <f>IF('1042Bd Stammdaten Mitarb.'!A169="","",'1042Bd Stammdaten Mitarb.'!A169)</f>
        <v/>
      </c>
      <c r="B168" s="301" t="str">
        <f>IF('1042Bd Stammdaten Mitarb.'!B169="","",'1042Bd Stammdaten Mitarb.'!B169)</f>
        <v/>
      </c>
      <c r="C168" s="301" t="str">
        <f>IF('1042Bd Stammdaten Mitarb.'!C169="","",'1042Bd Stammdaten Mitarb.'!C169)</f>
        <v/>
      </c>
      <c r="D168" s="197"/>
      <c r="E168" s="198"/>
      <c r="F168" s="198"/>
      <c r="G168" s="198"/>
      <c r="H168" s="198"/>
      <c r="I168" s="198"/>
      <c r="J168" s="198"/>
      <c r="K168" s="198"/>
      <c r="L168" s="198"/>
      <c r="M168" s="198"/>
      <c r="N168" s="198"/>
      <c r="O168" s="198"/>
      <c r="P168" s="198"/>
      <c r="Q168" s="198"/>
      <c r="R168" s="198"/>
      <c r="S168" s="198"/>
      <c r="T168" s="198"/>
      <c r="U168" s="198"/>
      <c r="V168" s="198"/>
      <c r="W168" s="198"/>
      <c r="X168" s="198"/>
      <c r="Y168" s="198"/>
      <c r="Z168" s="198"/>
      <c r="AA168" s="198"/>
      <c r="AB168" s="198"/>
      <c r="AC168" s="198"/>
      <c r="AD168" s="198"/>
      <c r="AE168" s="198"/>
      <c r="AF168" s="198"/>
      <c r="AG168" s="198"/>
      <c r="AH168" s="198"/>
      <c r="AI168" s="204" t="str">
        <f t="shared" si="2"/>
        <v/>
      </c>
      <c r="AJ168" s="124"/>
    </row>
    <row r="169" spans="1:36" ht="60" customHeight="1" x14ac:dyDescent="0.2">
      <c r="A169" s="300" t="str">
        <f>IF('1042Bd Stammdaten Mitarb.'!A170="","",'1042Bd Stammdaten Mitarb.'!A170)</f>
        <v/>
      </c>
      <c r="B169" s="301" t="str">
        <f>IF('1042Bd Stammdaten Mitarb.'!B170="","",'1042Bd Stammdaten Mitarb.'!B170)</f>
        <v/>
      </c>
      <c r="C169" s="301" t="str">
        <f>IF('1042Bd Stammdaten Mitarb.'!C170="","",'1042Bd Stammdaten Mitarb.'!C170)</f>
        <v/>
      </c>
      <c r="D169" s="197"/>
      <c r="E169" s="198"/>
      <c r="F169" s="198"/>
      <c r="G169" s="198"/>
      <c r="H169" s="198"/>
      <c r="I169" s="198"/>
      <c r="J169" s="198"/>
      <c r="K169" s="198"/>
      <c r="L169" s="198"/>
      <c r="M169" s="198"/>
      <c r="N169" s="198"/>
      <c r="O169" s="198"/>
      <c r="P169" s="198"/>
      <c r="Q169" s="198"/>
      <c r="R169" s="198"/>
      <c r="S169" s="198"/>
      <c r="T169" s="198"/>
      <c r="U169" s="198"/>
      <c r="V169" s="198"/>
      <c r="W169" s="198"/>
      <c r="X169" s="198"/>
      <c r="Y169" s="198"/>
      <c r="Z169" s="198"/>
      <c r="AA169" s="198"/>
      <c r="AB169" s="198"/>
      <c r="AC169" s="198"/>
      <c r="AD169" s="198"/>
      <c r="AE169" s="198"/>
      <c r="AF169" s="198"/>
      <c r="AG169" s="198"/>
      <c r="AH169" s="198"/>
      <c r="AI169" s="204" t="str">
        <f t="shared" si="2"/>
        <v/>
      </c>
      <c r="AJ169" s="124"/>
    </row>
    <row r="170" spans="1:36" ht="60" customHeight="1" x14ac:dyDescent="0.2">
      <c r="A170" s="300" t="str">
        <f>IF('1042Bd Stammdaten Mitarb.'!A171="","",'1042Bd Stammdaten Mitarb.'!A171)</f>
        <v/>
      </c>
      <c r="B170" s="301" t="str">
        <f>IF('1042Bd Stammdaten Mitarb.'!B171="","",'1042Bd Stammdaten Mitarb.'!B171)</f>
        <v/>
      </c>
      <c r="C170" s="301" t="str">
        <f>IF('1042Bd Stammdaten Mitarb.'!C171="","",'1042Bd Stammdaten Mitarb.'!C171)</f>
        <v/>
      </c>
      <c r="D170" s="197"/>
      <c r="E170" s="198"/>
      <c r="F170" s="198"/>
      <c r="G170" s="198"/>
      <c r="H170" s="198"/>
      <c r="I170" s="198"/>
      <c r="J170" s="198"/>
      <c r="K170" s="198"/>
      <c r="L170" s="198"/>
      <c r="M170" s="198"/>
      <c r="N170" s="198"/>
      <c r="O170" s="198"/>
      <c r="P170" s="198"/>
      <c r="Q170" s="198"/>
      <c r="R170" s="198"/>
      <c r="S170" s="198"/>
      <c r="T170" s="198"/>
      <c r="U170" s="198"/>
      <c r="V170" s="198"/>
      <c r="W170" s="198"/>
      <c r="X170" s="198"/>
      <c r="Y170" s="198"/>
      <c r="Z170" s="198"/>
      <c r="AA170" s="198"/>
      <c r="AB170" s="198"/>
      <c r="AC170" s="198"/>
      <c r="AD170" s="198"/>
      <c r="AE170" s="198"/>
      <c r="AF170" s="198"/>
      <c r="AG170" s="198"/>
      <c r="AH170" s="198"/>
      <c r="AI170" s="204" t="str">
        <f t="shared" si="2"/>
        <v/>
      </c>
      <c r="AJ170" s="124"/>
    </row>
    <row r="171" spans="1:36" ht="60" customHeight="1" x14ac:dyDescent="0.2">
      <c r="A171" s="300" t="str">
        <f>IF('1042Bd Stammdaten Mitarb.'!A172="","",'1042Bd Stammdaten Mitarb.'!A172)</f>
        <v/>
      </c>
      <c r="B171" s="301" t="str">
        <f>IF('1042Bd Stammdaten Mitarb.'!B172="","",'1042Bd Stammdaten Mitarb.'!B172)</f>
        <v/>
      </c>
      <c r="C171" s="301" t="str">
        <f>IF('1042Bd Stammdaten Mitarb.'!C172="","",'1042Bd Stammdaten Mitarb.'!C172)</f>
        <v/>
      </c>
      <c r="D171" s="197"/>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c r="AB171" s="198"/>
      <c r="AC171" s="198"/>
      <c r="AD171" s="198"/>
      <c r="AE171" s="198"/>
      <c r="AF171" s="198"/>
      <c r="AG171" s="198"/>
      <c r="AH171" s="198"/>
      <c r="AI171" s="204" t="str">
        <f t="shared" si="2"/>
        <v/>
      </c>
      <c r="AJ171" s="124"/>
    </row>
    <row r="172" spans="1:36" ht="60" customHeight="1" x14ac:dyDescent="0.2">
      <c r="A172" s="300" t="str">
        <f>IF('1042Bd Stammdaten Mitarb.'!A173="","",'1042Bd Stammdaten Mitarb.'!A173)</f>
        <v/>
      </c>
      <c r="B172" s="301" t="str">
        <f>IF('1042Bd Stammdaten Mitarb.'!B173="","",'1042Bd Stammdaten Mitarb.'!B173)</f>
        <v/>
      </c>
      <c r="C172" s="301" t="str">
        <f>IF('1042Bd Stammdaten Mitarb.'!C173="","",'1042Bd Stammdaten Mitarb.'!C173)</f>
        <v/>
      </c>
      <c r="D172" s="197"/>
      <c r="E172" s="198"/>
      <c r="F172" s="198"/>
      <c r="G172" s="198"/>
      <c r="H172" s="198"/>
      <c r="I172" s="198"/>
      <c r="J172" s="198"/>
      <c r="K172" s="198"/>
      <c r="L172" s="198"/>
      <c r="M172" s="198"/>
      <c r="N172" s="198"/>
      <c r="O172" s="198"/>
      <c r="P172" s="198"/>
      <c r="Q172" s="198"/>
      <c r="R172" s="198"/>
      <c r="S172" s="198"/>
      <c r="T172" s="198"/>
      <c r="U172" s="198"/>
      <c r="V172" s="198"/>
      <c r="W172" s="198"/>
      <c r="X172" s="198"/>
      <c r="Y172" s="198"/>
      <c r="Z172" s="198"/>
      <c r="AA172" s="198"/>
      <c r="AB172" s="198"/>
      <c r="AC172" s="198"/>
      <c r="AD172" s="198"/>
      <c r="AE172" s="198"/>
      <c r="AF172" s="198"/>
      <c r="AG172" s="198"/>
      <c r="AH172" s="198"/>
      <c r="AI172" s="204" t="str">
        <f t="shared" si="2"/>
        <v/>
      </c>
      <c r="AJ172" s="124"/>
    </row>
    <row r="173" spans="1:36" ht="60" customHeight="1" x14ac:dyDescent="0.2">
      <c r="A173" s="300" t="str">
        <f>IF('1042Bd Stammdaten Mitarb.'!A174="","",'1042Bd Stammdaten Mitarb.'!A174)</f>
        <v/>
      </c>
      <c r="B173" s="301" t="str">
        <f>IF('1042Bd Stammdaten Mitarb.'!B174="","",'1042Bd Stammdaten Mitarb.'!B174)</f>
        <v/>
      </c>
      <c r="C173" s="301" t="str">
        <f>IF('1042Bd Stammdaten Mitarb.'!C174="","",'1042Bd Stammdaten Mitarb.'!C174)</f>
        <v/>
      </c>
      <c r="D173" s="197"/>
      <c r="E173" s="198"/>
      <c r="F173" s="198"/>
      <c r="G173" s="198"/>
      <c r="H173" s="198"/>
      <c r="I173" s="198"/>
      <c r="J173" s="198"/>
      <c r="K173" s="198"/>
      <c r="L173" s="198"/>
      <c r="M173" s="198"/>
      <c r="N173" s="198"/>
      <c r="O173" s="198"/>
      <c r="P173" s="198"/>
      <c r="Q173" s="198"/>
      <c r="R173" s="198"/>
      <c r="S173" s="198"/>
      <c r="T173" s="198"/>
      <c r="U173" s="198"/>
      <c r="V173" s="198"/>
      <c r="W173" s="198"/>
      <c r="X173" s="198"/>
      <c r="Y173" s="198"/>
      <c r="Z173" s="198"/>
      <c r="AA173" s="198"/>
      <c r="AB173" s="198"/>
      <c r="AC173" s="198"/>
      <c r="AD173" s="198"/>
      <c r="AE173" s="198"/>
      <c r="AF173" s="198"/>
      <c r="AG173" s="198"/>
      <c r="AH173" s="198"/>
      <c r="AI173" s="204" t="str">
        <f t="shared" si="2"/>
        <v/>
      </c>
      <c r="AJ173" s="124"/>
    </row>
    <row r="174" spans="1:36" ht="60" customHeight="1" x14ac:dyDescent="0.2">
      <c r="A174" s="300" t="str">
        <f>IF('1042Bd Stammdaten Mitarb.'!A175="","",'1042Bd Stammdaten Mitarb.'!A175)</f>
        <v/>
      </c>
      <c r="B174" s="301" t="str">
        <f>IF('1042Bd Stammdaten Mitarb.'!B175="","",'1042Bd Stammdaten Mitarb.'!B175)</f>
        <v/>
      </c>
      <c r="C174" s="301" t="str">
        <f>IF('1042Bd Stammdaten Mitarb.'!C175="","",'1042Bd Stammdaten Mitarb.'!C175)</f>
        <v/>
      </c>
      <c r="D174" s="197"/>
      <c r="E174" s="198"/>
      <c r="F174" s="198"/>
      <c r="G174" s="198"/>
      <c r="H174" s="198"/>
      <c r="I174" s="198"/>
      <c r="J174" s="198"/>
      <c r="K174" s="198"/>
      <c r="L174" s="198"/>
      <c r="M174" s="198"/>
      <c r="N174" s="198"/>
      <c r="O174" s="198"/>
      <c r="P174" s="198"/>
      <c r="Q174" s="198"/>
      <c r="R174" s="198"/>
      <c r="S174" s="198"/>
      <c r="T174" s="198"/>
      <c r="U174" s="198"/>
      <c r="V174" s="198"/>
      <c r="W174" s="198"/>
      <c r="X174" s="198"/>
      <c r="Y174" s="198"/>
      <c r="Z174" s="198"/>
      <c r="AA174" s="198"/>
      <c r="AB174" s="198"/>
      <c r="AC174" s="198"/>
      <c r="AD174" s="198"/>
      <c r="AE174" s="198"/>
      <c r="AF174" s="198"/>
      <c r="AG174" s="198"/>
      <c r="AH174" s="198"/>
      <c r="AI174" s="204" t="str">
        <f t="shared" si="2"/>
        <v/>
      </c>
      <c r="AJ174" s="124"/>
    </row>
    <row r="175" spans="1:36" ht="60" customHeight="1" x14ac:dyDescent="0.2">
      <c r="A175" s="300" t="str">
        <f>IF('1042Bd Stammdaten Mitarb.'!A176="","",'1042Bd Stammdaten Mitarb.'!A176)</f>
        <v/>
      </c>
      <c r="B175" s="301" t="str">
        <f>IF('1042Bd Stammdaten Mitarb.'!B176="","",'1042Bd Stammdaten Mitarb.'!B176)</f>
        <v/>
      </c>
      <c r="C175" s="301" t="str">
        <f>IF('1042Bd Stammdaten Mitarb.'!C176="","",'1042Bd Stammdaten Mitarb.'!C176)</f>
        <v/>
      </c>
      <c r="D175" s="197"/>
      <c r="E175" s="198"/>
      <c r="F175" s="198"/>
      <c r="G175" s="198"/>
      <c r="H175" s="198"/>
      <c r="I175" s="198"/>
      <c r="J175" s="198"/>
      <c r="K175" s="198"/>
      <c r="L175" s="198"/>
      <c r="M175" s="198"/>
      <c r="N175" s="198"/>
      <c r="O175" s="198"/>
      <c r="P175" s="198"/>
      <c r="Q175" s="198"/>
      <c r="R175" s="198"/>
      <c r="S175" s="198"/>
      <c r="T175" s="198"/>
      <c r="U175" s="198"/>
      <c r="V175" s="198"/>
      <c r="W175" s="198"/>
      <c r="X175" s="198"/>
      <c r="Y175" s="198"/>
      <c r="Z175" s="198"/>
      <c r="AA175" s="198"/>
      <c r="AB175" s="198"/>
      <c r="AC175" s="198"/>
      <c r="AD175" s="198"/>
      <c r="AE175" s="198"/>
      <c r="AF175" s="198"/>
      <c r="AG175" s="198"/>
      <c r="AH175" s="198"/>
      <c r="AI175" s="204" t="str">
        <f t="shared" si="2"/>
        <v/>
      </c>
      <c r="AJ175" s="124"/>
    </row>
    <row r="176" spans="1:36" ht="60" customHeight="1" x14ac:dyDescent="0.2">
      <c r="A176" s="300" t="str">
        <f>IF('1042Bd Stammdaten Mitarb.'!A177="","",'1042Bd Stammdaten Mitarb.'!A177)</f>
        <v/>
      </c>
      <c r="B176" s="301" t="str">
        <f>IF('1042Bd Stammdaten Mitarb.'!B177="","",'1042Bd Stammdaten Mitarb.'!B177)</f>
        <v/>
      </c>
      <c r="C176" s="301" t="str">
        <f>IF('1042Bd Stammdaten Mitarb.'!C177="","",'1042Bd Stammdaten Mitarb.'!C177)</f>
        <v/>
      </c>
      <c r="D176" s="197"/>
      <c r="E176" s="198"/>
      <c r="F176" s="198"/>
      <c r="G176" s="198"/>
      <c r="H176" s="198"/>
      <c r="I176" s="198"/>
      <c r="J176" s="198"/>
      <c r="K176" s="198"/>
      <c r="L176" s="198"/>
      <c r="M176" s="198"/>
      <c r="N176" s="198"/>
      <c r="O176" s="198"/>
      <c r="P176" s="198"/>
      <c r="Q176" s="198"/>
      <c r="R176" s="198"/>
      <c r="S176" s="198"/>
      <c r="T176" s="198"/>
      <c r="U176" s="198"/>
      <c r="V176" s="198"/>
      <c r="W176" s="198"/>
      <c r="X176" s="198"/>
      <c r="Y176" s="198"/>
      <c r="Z176" s="198"/>
      <c r="AA176" s="198"/>
      <c r="AB176" s="198"/>
      <c r="AC176" s="198"/>
      <c r="AD176" s="198"/>
      <c r="AE176" s="198"/>
      <c r="AF176" s="198"/>
      <c r="AG176" s="198"/>
      <c r="AH176" s="198"/>
      <c r="AI176" s="204" t="str">
        <f t="shared" si="2"/>
        <v/>
      </c>
      <c r="AJ176" s="124"/>
    </row>
    <row r="177" spans="1:36" ht="60" customHeight="1" x14ac:dyDescent="0.2">
      <c r="A177" s="300" t="str">
        <f>IF('1042Bd Stammdaten Mitarb.'!A178="","",'1042Bd Stammdaten Mitarb.'!A178)</f>
        <v/>
      </c>
      <c r="B177" s="301" t="str">
        <f>IF('1042Bd Stammdaten Mitarb.'!B178="","",'1042Bd Stammdaten Mitarb.'!B178)</f>
        <v/>
      </c>
      <c r="C177" s="301" t="str">
        <f>IF('1042Bd Stammdaten Mitarb.'!C178="","",'1042Bd Stammdaten Mitarb.'!C178)</f>
        <v/>
      </c>
      <c r="D177" s="197"/>
      <c r="E177" s="198"/>
      <c r="F177" s="198"/>
      <c r="G177" s="198"/>
      <c r="H177" s="198"/>
      <c r="I177" s="198"/>
      <c r="J177" s="198"/>
      <c r="K177" s="198"/>
      <c r="L177" s="198"/>
      <c r="M177" s="198"/>
      <c r="N177" s="198"/>
      <c r="O177" s="198"/>
      <c r="P177" s="198"/>
      <c r="Q177" s="198"/>
      <c r="R177" s="198"/>
      <c r="S177" s="198"/>
      <c r="T177" s="198"/>
      <c r="U177" s="198"/>
      <c r="V177" s="198"/>
      <c r="W177" s="198"/>
      <c r="X177" s="198"/>
      <c r="Y177" s="198"/>
      <c r="Z177" s="198"/>
      <c r="AA177" s="198"/>
      <c r="AB177" s="198"/>
      <c r="AC177" s="198"/>
      <c r="AD177" s="198"/>
      <c r="AE177" s="198"/>
      <c r="AF177" s="198"/>
      <c r="AG177" s="198"/>
      <c r="AH177" s="198"/>
      <c r="AI177" s="204" t="str">
        <f t="shared" si="2"/>
        <v/>
      </c>
      <c r="AJ177" s="124"/>
    </row>
    <row r="178" spans="1:36" ht="60" customHeight="1" x14ac:dyDescent="0.2">
      <c r="A178" s="300" t="str">
        <f>IF('1042Bd Stammdaten Mitarb.'!A179="","",'1042Bd Stammdaten Mitarb.'!A179)</f>
        <v/>
      </c>
      <c r="B178" s="301" t="str">
        <f>IF('1042Bd Stammdaten Mitarb.'!B179="","",'1042Bd Stammdaten Mitarb.'!B179)</f>
        <v/>
      </c>
      <c r="C178" s="301" t="str">
        <f>IF('1042Bd Stammdaten Mitarb.'!C179="","",'1042Bd Stammdaten Mitarb.'!C179)</f>
        <v/>
      </c>
      <c r="D178" s="197"/>
      <c r="E178" s="198"/>
      <c r="F178" s="198"/>
      <c r="G178" s="198"/>
      <c r="H178" s="198"/>
      <c r="I178" s="198"/>
      <c r="J178" s="198"/>
      <c r="K178" s="198"/>
      <c r="L178" s="198"/>
      <c r="M178" s="198"/>
      <c r="N178" s="198"/>
      <c r="O178" s="198"/>
      <c r="P178" s="198"/>
      <c r="Q178" s="198"/>
      <c r="R178" s="198"/>
      <c r="S178" s="198"/>
      <c r="T178" s="198"/>
      <c r="U178" s="198"/>
      <c r="V178" s="198"/>
      <c r="W178" s="198"/>
      <c r="X178" s="198"/>
      <c r="Y178" s="198"/>
      <c r="Z178" s="198"/>
      <c r="AA178" s="198"/>
      <c r="AB178" s="198"/>
      <c r="AC178" s="198"/>
      <c r="AD178" s="198"/>
      <c r="AE178" s="198"/>
      <c r="AF178" s="198"/>
      <c r="AG178" s="198"/>
      <c r="AH178" s="198"/>
      <c r="AI178" s="204" t="str">
        <f t="shared" si="2"/>
        <v/>
      </c>
      <c r="AJ178" s="124"/>
    </row>
    <row r="179" spans="1:36" ht="60" customHeight="1" x14ac:dyDescent="0.2">
      <c r="A179" s="300" t="str">
        <f>IF('1042Bd Stammdaten Mitarb.'!A180="","",'1042Bd Stammdaten Mitarb.'!A180)</f>
        <v/>
      </c>
      <c r="B179" s="301" t="str">
        <f>IF('1042Bd Stammdaten Mitarb.'!B180="","",'1042Bd Stammdaten Mitarb.'!B180)</f>
        <v/>
      </c>
      <c r="C179" s="301" t="str">
        <f>IF('1042Bd Stammdaten Mitarb.'!C180="","",'1042Bd Stammdaten Mitarb.'!C180)</f>
        <v/>
      </c>
      <c r="D179" s="197"/>
      <c r="E179" s="198"/>
      <c r="F179" s="198"/>
      <c r="G179" s="198"/>
      <c r="H179" s="198"/>
      <c r="I179" s="198"/>
      <c r="J179" s="198"/>
      <c r="K179" s="198"/>
      <c r="L179" s="198"/>
      <c r="M179" s="198"/>
      <c r="N179" s="198"/>
      <c r="O179" s="198"/>
      <c r="P179" s="198"/>
      <c r="Q179" s="198"/>
      <c r="R179" s="198"/>
      <c r="S179" s="198"/>
      <c r="T179" s="198"/>
      <c r="U179" s="198"/>
      <c r="V179" s="198"/>
      <c r="W179" s="198"/>
      <c r="X179" s="198"/>
      <c r="Y179" s="198"/>
      <c r="Z179" s="198"/>
      <c r="AA179" s="198"/>
      <c r="AB179" s="198"/>
      <c r="AC179" s="198"/>
      <c r="AD179" s="198"/>
      <c r="AE179" s="198"/>
      <c r="AF179" s="198"/>
      <c r="AG179" s="198"/>
      <c r="AH179" s="198"/>
      <c r="AI179" s="204" t="str">
        <f t="shared" si="2"/>
        <v/>
      </c>
      <c r="AJ179" s="124"/>
    </row>
    <row r="180" spans="1:36" ht="60" customHeight="1" x14ac:dyDescent="0.2">
      <c r="A180" s="300" t="str">
        <f>IF('1042Bd Stammdaten Mitarb.'!A181="","",'1042Bd Stammdaten Mitarb.'!A181)</f>
        <v/>
      </c>
      <c r="B180" s="301" t="str">
        <f>IF('1042Bd Stammdaten Mitarb.'!B181="","",'1042Bd Stammdaten Mitarb.'!B181)</f>
        <v/>
      </c>
      <c r="C180" s="301" t="str">
        <f>IF('1042Bd Stammdaten Mitarb.'!C181="","",'1042Bd Stammdaten Mitarb.'!C181)</f>
        <v/>
      </c>
      <c r="D180" s="197"/>
      <c r="E180" s="198"/>
      <c r="F180" s="198"/>
      <c r="G180" s="198"/>
      <c r="H180" s="198"/>
      <c r="I180" s="198"/>
      <c r="J180" s="198"/>
      <c r="K180" s="198"/>
      <c r="L180" s="198"/>
      <c r="M180" s="198"/>
      <c r="N180" s="198"/>
      <c r="O180" s="198"/>
      <c r="P180" s="198"/>
      <c r="Q180" s="198"/>
      <c r="R180" s="198"/>
      <c r="S180" s="198"/>
      <c r="T180" s="198"/>
      <c r="U180" s="198"/>
      <c r="V180" s="198"/>
      <c r="W180" s="198"/>
      <c r="X180" s="198"/>
      <c r="Y180" s="198"/>
      <c r="Z180" s="198"/>
      <c r="AA180" s="198"/>
      <c r="AB180" s="198"/>
      <c r="AC180" s="198"/>
      <c r="AD180" s="198"/>
      <c r="AE180" s="198"/>
      <c r="AF180" s="198"/>
      <c r="AG180" s="198"/>
      <c r="AH180" s="198"/>
      <c r="AI180" s="204" t="str">
        <f t="shared" si="2"/>
        <v/>
      </c>
      <c r="AJ180" s="124"/>
    </row>
    <row r="181" spans="1:36" ht="60" customHeight="1" x14ac:dyDescent="0.2">
      <c r="A181" s="300" t="str">
        <f>IF('1042Bd Stammdaten Mitarb.'!A182="","",'1042Bd Stammdaten Mitarb.'!A182)</f>
        <v/>
      </c>
      <c r="B181" s="301" t="str">
        <f>IF('1042Bd Stammdaten Mitarb.'!B182="","",'1042Bd Stammdaten Mitarb.'!B182)</f>
        <v/>
      </c>
      <c r="C181" s="301" t="str">
        <f>IF('1042Bd Stammdaten Mitarb.'!C182="","",'1042Bd Stammdaten Mitarb.'!C182)</f>
        <v/>
      </c>
      <c r="D181" s="197"/>
      <c r="E181" s="198"/>
      <c r="F181" s="198"/>
      <c r="G181" s="198"/>
      <c r="H181" s="198"/>
      <c r="I181" s="198"/>
      <c r="J181" s="198"/>
      <c r="K181" s="198"/>
      <c r="L181" s="198"/>
      <c r="M181" s="198"/>
      <c r="N181" s="198"/>
      <c r="O181" s="198"/>
      <c r="P181" s="198"/>
      <c r="Q181" s="198"/>
      <c r="R181" s="198"/>
      <c r="S181" s="198"/>
      <c r="T181" s="198"/>
      <c r="U181" s="198"/>
      <c r="V181" s="198"/>
      <c r="W181" s="198"/>
      <c r="X181" s="198"/>
      <c r="Y181" s="198"/>
      <c r="Z181" s="198"/>
      <c r="AA181" s="198"/>
      <c r="AB181" s="198"/>
      <c r="AC181" s="198"/>
      <c r="AD181" s="198"/>
      <c r="AE181" s="198"/>
      <c r="AF181" s="198"/>
      <c r="AG181" s="198"/>
      <c r="AH181" s="198"/>
      <c r="AI181" s="204" t="str">
        <f t="shared" si="2"/>
        <v/>
      </c>
      <c r="AJ181" s="124"/>
    </row>
    <row r="182" spans="1:36" ht="60" customHeight="1" x14ac:dyDescent="0.2">
      <c r="A182" s="300" t="str">
        <f>IF('1042Bd Stammdaten Mitarb.'!A183="","",'1042Bd Stammdaten Mitarb.'!A183)</f>
        <v/>
      </c>
      <c r="B182" s="301" t="str">
        <f>IF('1042Bd Stammdaten Mitarb.'!B183="","",'1042Bd Stammdaten Mitarb.'!B183)</f>
        <v/>
      </c>
      <c r="C182" s="301" t="str">
        <f>IF('1042Bd Stammdaten Mitarb.'!C183="","",'1042Bd Stammdaten Mitarb.'!C183)</f>
        <v/>
      </c>
      <c r="D182" s="197"/>
      <c r="E182" s="198"/>
      <c r="F182" s="198"/>
      <c r="G182" s="198"/>
      <c r="H182" s="198"/>
      <c r="I182" s="198"/>
      <c r="J182" s="198"/>
      <c r="K182" s="198"/>
      <c r="L182" s="198"/>
      <c r="M182" s="198"/>
      <c r="N182" s="198"/>
      <c r="O182" s="198"/>
      <c r="P182" s="198"/>
      <c r="Q182" s="198"/>
      <c r="R182" s="198"/>
      <c r="S182" s="198"/>
      <c r="T182" s="198"/>
      <c r="U182" s="198"/>
      <c r="V182" s="198"/>
      <c r="W182" s="198"/>
      <c r="X182" s="198"/>
      <c r="Y182" s="198"/>
      <c r="Z182" s="198"/>
      <c r="AA182" s="198"/>
      <c r="AB182" s="198"/>
      <c r="AC182" s="198"/>
      <c r="AD182" s="198"/>
      <c r="AE182" s="198"/>
      <c r="AF182" s="198"/>
      <c r="AG182" s="198"/>
      <c r="AH182" s="198"/>
      <c r="AI182" s="204" t="str">
        <f t="shared" si="2"/>
        <v/>
      </c>
      <c r="AJ182" s="124"/>
    </row>
    <row r="183" spans="1:36" ht="60" customHeight="1" x14ac:dyDescent="0.2">
      <c r="A183" s="300" t="str">
        <f>IF('1042Bd Stammdaten Mitarb.'!A184="","",'1042Bd Stammdaten Mitarb.'!A184)</f>
        <v/>
      </c>
      <c r="B183" s="301" t="str">
        <f>IF('1042Bd Stammdaten Mitarb.'!B184="","",'1042Bd Stammdaten Mitarb.'!B184)</f>
        <v/>
      </c>
      <c r="C183" s="301" t="str">
        <f>IF('1042Bd Stammdaten Mitarb.'!C184="","",'1042Bd Stammdaten Mitarb.'!C184)</f>
        <v/>
      </c>
      <c r="D183" s="197"/>
      <c r="E183" s="198"/>
      <c r="F183" s="198"/>
      <c r="G183" s="198"/>
      <c r="H183" s="198"/>
      <c r="I183" s="198"/>
      <c r="J183" s="198"/>
      <c r="K183" s="198"/>
      <c r="L183" s="198"/>
      <c r="M183" s="198"/>
      <c r="N183" s="198"/>
      <c r="O183" s="198"/>
      <c r="P183" s="198"/>
      <c r="Q183" s="198"/>
      <c r="R183" s="198"/>
      <c r="S183" s="198"/>
      <c r="T183" s="198"/>
      <c r="U183" s="198"/>
      <c r="V183" s="198"/>
      <c r="W183" s="198"/>
      <c r="X183" s="198"/>
      <c r="Y183" s="198"/>
      <c r="Z183" s="198"/>
      <c r="AA183" s="198"/>
      <c r="AB183" s="198"/>
      <c r="AC183" s="198"/>
      <c r="AD183" s="198"/>
      <c r="AE183" s="198"/>
      <c r="AF183" s="198"/>
      <c r="AG183" s="198"/>
      <c r="AH183" s="198"/>
      <c r="AI183" s="204" t="str">
        <f t="shared" si="2"/>
        <v/>
      </c>
      <c r="AJ183" s="124"/>
    </row>
    <row r="184" spans="1:36" ht="60" customHeight="1" x14ac:dyDescent="0.2">
      <c r="A184" s="300" t="str">
        <f>IF('1042Bd Stammdaten Mitarb.'!A185="","",'1042Bd Stammdaten Mitarb.'!A185)</f>
        <v/>
      </c>
      <c r="B184" s="301" t="str">
        <f>IF('1042Bd Stammdaten Mitarb.'!B185="","",'1042Bd Stammdaten Mitarb.'!B185)</f>
        <v/>
      </c>
      <c r="C184" s="301" t="str">
        <f>IF('1042Bd Stammdaten Mitarb.'!C185="","",'1042Bd Stammdaten Mitarb.'!C185)</f>
        <v/>
      </c>
      <c r="D184" s="197"/>
      <c r="E184" s="198"/>
      <c r="F184" s="198"/>
      <c r="G184" s="198"/>
      <c r="H184" s="198"/>
      <c r="I184" s="198"/>
      <c r="J184" s="198"/>
      <c r="K184" s="198"/>
      <c r="L184" s="198"/>
      <c r="M184" s="198"/>
      <c r="N184" s="198"/>
      <c r="O184" s="198"/>
      <c r="P184" s="198"/>
      <c r="Q184" s="198"/>
      <c r="R184" s="198"/>
      <c r="S184" s="198"/>
      <c r="T184" s="198"/>
      <c r="U184" s="198"/>
      <c r="V184" s="198"/>
      <c r="W184" s="198"/>
      <c r="X184" s="198"/>
      <c r="Y184" s="198"/>
      <c r="Z184" s="198"/>
      <c r="AA184" s="198"/>
      <c r="AB184" s="198"/>
      <c r="AC184" s="198"/>
      <c r="AD184" s="198"/>
      <c r="AE184" s="198"/>
      <c r="AF184" s="198"/>
      <c r="AG184" s="198"/>
      <c r="AH184" s="198"/>
      <c r="AI184" s="204" t="str">
        <f t="shared" si="2"/>
        <v/>
      </c>
      <c r="AJ184" s="124"/>
    </row>
    <row r="185" spans="1:36" ht="60" customHeight="1" x14ac:dyDescent="0.2">
      <c r="A185" s="300" t="str">
        <f>IF('1042Bd Stammdaten Mitarb.'!A186="","",'1042Bd Stammdaten Mitarb.'!A186)</f>
        <v/>
      </c>
      <c r="B185" s="301" t="str">
        <f>IF('1042Bd Stammdaten Mitarb.'!B186="","",'1042Bd Stammdaten Mitarb.'!B186)</f>
        <v/>
      </c>
      <c r="C185" s="301" t="str">
        <f>IF('1042Bd Stammdaten Mitarb.'!C186="","",'1042Bd Stammdaten Mitarb.'!C186)</f>
        <v/>
      </c>
      <c r="D185" s="197"/>
      <c r="E185" s="198"/>
      <c r="F185" s="198"/>
      <c r="G185" s="198"/>
      <c r="H185" s="198"/>
      <c r="I185" s="198"/>
      <c r="J185" s="198"/>
      <c r="K185" s="198"/>
      <c r="L185" s="198"/>
      <c r="M185" s="198"/>
      <c r="N185" s="198"/>
      <c r="O185" s="198"/>
      <c r="P185" s="198"/>
      <c r="Q185" s="198"/>
      <c r="R185" s="198"/>
      <c r="S185" s="198"/>
      <c r="T185" s="198"/>
      <c r="U185" s="198"/>
      <c r="V185" s="198"/>
      <c r="W185" s="198"/>
      <c r="X185" s="198"/>
      <c r="Y185" s="198"/>
      <c r="Z185" s="198"/>
      <c r="AA185" s="198"/>
      <c r="AB185" s="198"/>
      <c r="AC185" s="198"/>
      <c r="AD185" s="198"/>
      <c r="AE185" s="198"/>
      <c r="AF185" s="198"/>
      <c r="AG185" s="198"/>
      <c r="AH185" s="198"/>
      <c r="AI185" s="204" t="str">
        <f t="shared" si="2"/>
        <v/>
      </c>
      <c r="AJ185" s="124"/>
    </row>
    <row r="186" spans="1:36" ht="60" customHeight="1" x14ac:dyDescent="0.2">
      <c r="A186" s="300" t="str">
        <f>IF('1042Bd Stammdaten Mitarb.'!A187="","",'1042Bd Stammdaten Mitarb.'!A187)</f>
        <v/>
      </c>
      <c r="B186" s="301" t="str">
        <f>IF('1042Bd Stammdaten Mitarb.'!B187="","",'1042Bd Stammdaten Mitarb.'!B187)</f>
        <v/>
      </c>
      <c r="C186" s="301" t="str">
        <f>IF('1042Bd Stammdaten Mitarb.'!C187="","",'1042Bd Stammdaten Mitarb.'!C187)</f>
        <v/>
      </c>
      <c r="D186" s="197"/>
      <c r="E186" s="198"/>
      <c r="F186" s="198"/>
      <c r="G186" s="198"/>
      <c r="H186" s="198"/>
      <c r="I186" s="198"/>
      <c r="J186" s="198"/>
      <c r="K186" s="198"/>
      <c r="L186" s="198"/>
      <c r="M186" s="198"/>
      <c r="N186" s="198"/>
      <c r="O186" s="198"/>
      <c r="P186" s="198"/>
      <c r="Q186" s="198"/>
      <c r="R186" s="198"/>
      <c r="S186" s="198"/>
      <c r="T186" s="198"/>
      <c r="U186" s="198"/>
      <c r="V186" s="198"/>
      <c r="W186" s="198"/>
      <c r="X186" s="198"/>
      <c r="Y186" s="198"/>
      <c r="Z186" s="198"/>
      <c r="AA186" s="198"/>
      <c r="AB186" s="198"/>
      <c r="AC186" s="198"/>
      <c r="AD186" s="198"/>
      <c r="AE186" s="198"/>
      <c r="AF186" s="198"/>
      <c r="AG186" s="198"/>
      <c r="AH186" s="198"/>
      <c r="AI186" s="204" t="str">
        <f t="shared" si="2"/>
        <v/>
      </c>
      <c r="AJ186" s="124"/>
    </row>
    <row r="187" spans="1:36" ht="60" customHeight="1" x14ac:dyDescent="0.2">
      <c r="A187" s="300" t="str">
        <f>IF('1042Bd Stammdaten Mitarb.'!A188="","",'1042Bd Stammdaten Mitarb.'!A188)</f>
        <v/>
      </c>
      <c r="B187" s="301" t="str">
        <f>IF('1042Bd Stammdaten Mitarb.'!B188="","",'1042Bd Stammdaten Mitarb.'!B188)</f>
        <v/>
      </c>
      <c r="C187" s="301" t="str">
        <f>IF('1042Bd Stammdaten Mitarb.'!C188="","",'1042Bd Stammdaten Mitarb.'!C188)</f>
        <v/>
      </c>
      <c r="D187" s="197"/>
      <c r="E187" s="198"/>
      <c r="F187" s="198"/>
      <c r="G187" s="198"/>
      <c r="H187" s="198"/>
      <c r="I187" s="198"/>
      <c r="J187" s="198"/>
      <c r="K187" s="198"/>
      <c r="L187" s="198"/>
      <c r="M187" s="198"/>
      <c r="N187" s="198"/>
      <c r="O187" s="198"/>
      <c r="P187" s="198"/>
      <c r="Q187" s="198"/>
      <c r="R187" s="198"/>
      <c r="S187" s="198"/>
      <c r="T187" s="198"/>
      <c r="U187" s="198"/>
      <c r="V187" s="198"/>
      <c r="W187" s="198"/>
      <c r="X187" s="198"/>
      <c r="Y187" s="198"/>
      <c r="Z187" s="198"/>
      <c r="AA187" s="198"/>
      <c r="AB187" s="198"/>
      <c r="AC187" s="198"/>
      <c r="AD187" s="198"/>
      <c r="AE187" s="198"/>
      <c r="AF187" s="198"/>
      <c r="AG187" s="198"/>
      <c r="AH187" s="198"/>
      <c r="AI187" s="204" t="str">
        <f t="shared" si="2"/>
        <v/>
      </c>
      <c r="AJ187" s="124"/>
    </row>
    <row r="188" spans="1:36" ht="60" customHeight="1" x14ac:dyDescent="0.2">
      <c r="A188" s="300" t="str">
        <f>IF('1042Bd Stammdaten Mitarb.'!A189="","",'1042Bd Stammdaten Mitarb.'!A189)</f>
        <v/>
      </c>
      <c r="B188" s="301" t="str">
        <f>IF('1042Bd Stammdaten Mitarb.'!B189="","",'1042Bd Stammdaten Mitarb.'!B189)</f>
        <v/>
      </c>
      <c r="C188" s="301" t="str">
        <f>IF('1042Bd Stammdaten Mitarb.'!C189="","",'1042Bd Stammdaten Mitarb.'!C189)</f>
        <v/>
      </c>
      <c r="D188" s="197"/>
      <c r="E188" s="198"/>
      <c r="F188" s="198"/>
      <c r="G188" s="198"/>
      <c r="H188" s="198"/>
      <c r="I188" s="198"/>
      <c r="J188" s="198"/>
      <c r="K188" s="198"/>
      <c r="L188" s="198"/>
      <c r="M188" s="198"/>
      <c r="N188" s="198"/>
      <c r="O188" s="198"/>
      <c r="P188" s="198"/>
      <c r="Q188" s="198"/>
      <c r="R188" s="198"/>
      <c r="S188" s="198"/>
      <c r="T188" s="198"/>
      <c r="U188" s="198"/>
      <c r="V188" s="198"/>
      <c r="W188" s="198"/>
      <c r="X188" s="198"/>
      <c r="Y188" s="198"/>
      <c r="Z188" s="198"/>
      <c r="AA188" s="198"/>
      <c r="AB188" s="198"/>
      <c r="AC188" s="198"/>
      <c r="AD188" s="198"/>
      <c r="AE188" s="198"/>
      <c r="AF188" s="198"/>
      <c r="AG188" s="198"/>
      <c r="AH188" s="198"/>
      <c r="AI188" s="204" t="str">
        <f t="shared" si="2"/>
        <v/>
      </c>
      <c r="AJ188" s="124"/>
    </row>
    <row r="189" spans="1:36" ht="60" customHeight="1" x14ac:dyDescent="0.2">
      <c r="A189" s="300" t="str">
        <f>IF('1042Bd Stammdaten Mitarb.'!A190="","",'1042Bd Stammdaten Mitarb.'!A190)</f>
        <v/>
      </c>
      <c r="B189" s="301" t="str">
        <f>IF('1042Bd Stammdaten Mitarb.'!B190="","",'1042Bd Stammdaten Mitarb.'!B190)</f>
        <v/>
      </c>
      <c r="C189" s="301" t="str">
        <f>IF('1042Bd Stammdaten Mitarb.'!C190="","",'1042Bd Stammdaten Mitarb.'!C190)</f>
        <v/>
      </c>
      <c r="D189" s="197"/>
      <c r="E189" s="198"/>
      <c r="F189" s="198"/>
      <c r="G189" s="198"/>
      <c r="H189" s="198"/>
      <c r="I189" s="198"/>
      <c r="J189" s="198"/>
      <c r="K189" s="198"/>
      <c r="L189" s="198"/>
      <c r="M189" s="198"/>
      <c r="N189" s="198"/>
      <c r="O189" s="198"/>
      <c r="P189" s="198"/>
      <c r="Q189" s="198"/>
      <c r="R189" s="198"/>
      <c r="S189" s="198"/>
      <c r="T189" s="198"/>
      <c r="U189" s="198"/>
      <c r="V189" s="198"/>
      <c r="W189" s="198"/>
      <c r="X189" s="198"/>
      <c r="Y189" s="198"/>
      <c r="Z189" s="198"/>
      <c r="AA189" s="198"/>
      <c r="AB189" s="198"/>
      <c r="AC189" s="198"/>
      <c r="AD189" s="198"/>
      <c r="AE189" s="198"/>
      <c r="AF189" s="198"/>
      <c r="AG189" s="198"/>
      <c r="AH189" s="198"/>
      <c r="AI189" s="204" t="str">
        <f t="shared" si="2"/>
        <v/>
      </c>
      <c r="AJ189" s="124"/>
    </row>
    <row r="190" spans="1:36" ht="60" customHeight="1" x14ac:dyDescent="0.2">
      <c r="A190" s="300" t="str">
        <f>IF('1042Bd Stammdaten Mitarb.'!A191="","",'1042Bd Stammdaten Mitarb.'!A191)</f>
        <v/>
      </c>
      <c r="B190" s="301" t="str">
        <f>IF('1042Bd Stammdaten Mitarb.'!B191="","",'1042Bd Stammdaten Mitarb.'!B191)</f>
        <v/>
      </c>
      <c r="C190" s="301" t="str">
        <f>IF('1042Bd Stammdaten Mitarb.'!C191="","",'1042Bd Stammdaten Mitarb.'!C191)</f>
        <v/>
      </c>
      <c r="D190" s="197"/>
      <c r="E190" s="198"/>
      <c r="F190" s="198"/>
      <c r="G190" s="198"/>
      <c r="H190" s="198"/>
      <c r="I190" s="198"/>
      <c r="J190" s="198"/>
      <c r="K190" s="198"/>
      <c r="L190" s="198"/>
      <c r="M190" s="198"/>
      <c r="N190" s="198"/>
      <c r="O190" s="198"/>
      <c r="P190" s="198"/>
      <c r="Q190" s="198"/>
      <c r="R190" s="198"/>
      <c r="S190" s="198"/>
      <c r="T190" s="198"/>
      <c r="U190" s="198"/>
      <c r="V190" s="198"/>
      <c r="W190" s="198"/>
      <c r="X190" s="198"/>
      <c r="Y190" s="198"/>
      <c r="Z190" s="198"/>
      <c r="AA190" s="198"/>
      <c r="AB190" s="198"/>
      <c r="AC190" s="198"/>
      <c r="AD190" s="198"/>
      <c r="AE190" s="198"/>
      <c r="AF190" s="198"/>
      <c r="AG190" s="198"/>
      <c r="AH190" s="198"/>
      <c r="AI190" s="204" t="str">
        <f t="shared" si="2"/>
        <v/>
      </c>
      <c r="AJ190" s="124"/>
    </row>
    <row r="191" spans="1:36" ht="60" customHeight="1" x14ac:dyDescent="0.2">
      <c r="A191" s="300" t="str">
        <f>IF('1042Bd Stammdaten Mitarb.'!A192="","",'1042Bd Stammdaten Mitarb.'!A192)</f>
        <v/>
      </c>
      <c r="B191" s="301" t="str">
        <f>IF('1042Bd Stammdaten Mitarb.'!B192="","",'1042Bd Stammdaten Mitarb.'!B192)</f>
        <v/>
      </c>
      <c r="C191" s="301" t="str">
        <f>IF('1042Bd Stammdaten Mitarb.'!C192="","",'1042Bd Stammdaten Mitarb.'!C192)</f>
        <v/>
      </c>
      <c r="D191" s="197"/>
      <c r="E191" s="198"/>
      <c r="F191" s="198"/>
      <c r="G191" s="198"/>
      <c r="H191" s="198"/>
      <c r="I191" s="198"/>
      <c r="J191" s="198"/>
      <c r="K191" s="198"/>
      <c r="L191" s="198"/>
      <c r="M191" s="198"/>
      <c r="N191" s="198"/>
      <c r="O191" s="198"/>
      <c r="P191" s="198"/>
      <c r="Q191" s="198"/>
      <c r="R191" s="198"/>
      <c r="S191" s="198"/>
      <c r="T191" s="198"/>
      <c r="U191" s="198"/>
      <c r="V191" s="198"/>
      <c r="W191" s="198"/>
      <c r="X191" s="198"/>
      <c r="Y191" s="198"/>
      <c r="Z191" s="198"/>
      <c r="AA191" s="198"/>
      <c r="AB191" s="198"/>
      <c r="AC191" s="198"/>
      <c r="AD191" s="198"/>
      <c r="AE191" s="198"/>
      <c r="AF191" s="198"/>
      <c r="AG191" s="198"/>
      <c r="AH191" s="198"/>
      <c r="AI191" s="204" t="str">
        <f t="shared" si="2"/>
        <v/>
      </c>
      <c r="AJ191" s="124"/>
    </row>
    <row r="192" spans="1:36" ht="60" customHeight="1" x14ac:dyDescent="0.2">
      <c r="A192" s="300" t="str">
        <f>IF('1042Bd Stammdaten Mitarb.'!A193="","",'1042Bd Stammdaten Mitarb.'!A193)</f>
        <v/>
      </c>
      <c r="B192" s="301" t="str">
        <f>IF('1042Bd Stammdaten Mitarb.'!B193="","",'1042Bd Stammdaten Mitarb.'!B193)</f>
        <v/>
      </c>
      <c r="C192" s="301" t="str">
        <f>IF('1042Bd Stammdaten Mitarb.'!C193="","",'1042Bd Stammdaten Mitarb.'!C193)</f>
        <v/>
      </c>
      <c r="D192" s="197"/>
      <c r="E192" s="198"/>
      <c r="F192" s="198"/>
      <c r="G192" s="198"/>
      <c r="H192" s="198"/>
      <c r="I192" s="198"/>
      <c r="J192" s="198"/>
      <c r="K192" s="198"/>
      <c r="L192" s="198"/>
      <c r="M192" s="198"/>
      <c r="N192" s="198"/>
      <c r="O192" s="198"/>
      <c r="P192" s="198"/>
      <c r="Q192" s="198"/>
      <c r="R192" s="198"/>
      <c r="S192" s="198"/>
      <c r="T192" s="198"/>
      <c r="U192" s="198"/>
      <c r="V192" s="198"/>
      <c r="W192" s="198"/>
      <c r="X192" s="198"/>
      <c r="Y192" s="198"/>
      <c r="Z192" s="198"/>
      <c r="AA192" s="198"/>
      <c r="AB192" s="198"/>
      <c r="AC192" s="198"/>
      <c r="AD192" s="198"/>
      <c r="AE192" s="198"/>
      <c r="AF192" s="198"/>
      <c r="AG192" s="198"/>
      <c r="AH192" s="198"/>
      <c r="AI192" s="204" t="str">
        <f t="shared" si="2"/>
        <v/>
      </c>
      <c r="AJ192" s="124"/>
    </row>
    <row r="193" spans="1:36" ht="60" customHeight="1" x14ac:dyDescent="0.2">
      <c r="A193" s="300" t="str">
        <f>IF('1042Bd Stammdaten Mitarb.'!A194="","",'1042Bd Stammdaten Mitarb.'!A194)</f>
        <v/>
      </c>
      <c r="B193" s="301" t="str">
        <f>IF('1042Bd Stammdaten Mitarb.'!B194="","",'1042Bd Stammdaten Mitarb.'!B194)</f>
        <v/>
      </c>
      <c r="C193" s="301" t="str">
        <f>IF('1042Bd Stammdaten Mitarb.'!C194="","",'1042Bd Stammdaten Mitarb.'!C194)</f>
        <v/>
      </c>
      <c r="D193" s="197"/>
      <c r="E193" s="198"/>
      <c r="F193" s="198"/>
      <c r="G193" s="198"/>
      <c r="H193" s="198"/>
      <c r="I193" s="198"/>
      <c r="J193" s="198"/>
      <c r="K193" s="198"/>
      <c r="L193" s="198"/>
      <c r="M193" s="198"/>
      <c r="N193" s="198"/>
      <c r="O193" s="198"/>
      <c r="P193" s="198"/>
      <c r="Q193" s="198"/>
      <c r="R193" s="198"/>
      <c r="S193" s="198"/>
      <c r="T193" s="198"/>
      <c r="U193" s="198"/>
      <c r="V193" s="198"/>
      <c r="W193" s="198"/>
      <c r="X193" s="198"/>
      <c r="Y193" s="198"/>
      <c r="Z193" s="198"/>
      <c r="AA193" s="198"/>
      <c r="AB193" s="198"/>
      <c r="AC193" s="198"/>
      <c r="AD193" s="198"/>
      <c r="AE193" s="198"/>
      <c r="AF193" s="198"/>
      <c r="AG193" s="198"/>
      <c r="AH193" s="198"/>
      <c r="AI193" s="204" t="str">
        <f t="shared" si="2"/>
        <v/>
      </c>
      <c r="AJ193" s="124"/>
    </row>
    <row r="194" spans="1:36" ht="60" customHeight="1" x14ac:dyDescent="0.2">
      <c r="A194" s="300" t="str">
        <f>IF('1042Bd Stammdaten Mitarb.'!A195="","",'1042Bd Stammdaten Mitarb.'!A195)</f>
        <v/>
      </c>
      <c r="B194" s="301" t="str">
        <f>IF('1042Bd Stammdaten Mitarb.'!B195="","",'1042Bd Stammdaten Mitarb.'!B195)</f>
        <v/>
      </c>
      <c r="C194" s="301" t="str">
        <f>IF('1042Bd Stammdaten Mitarb.'!C195="","",'1042Bd Stammdaten Mitarb.'!C195)</f>
        <v/>
      </c>
      <c r="D194" s="197"/>
      <c r="E194" s="198"/>
      <c r="F194" s="198"/>
      <c r="G194" s="198"/>
      <c r="H194" s="198"/>
      <c r="I194" s="198"/>
      <c r="J194" s="198"/>
      <c r="K194" s="198"/>
      <c r="L194" s="198"/>
      <c r="M194" s="198"/>
      <c r="N194" s="198"/>
      <c r="O194" s="198"/>
      <c r="P194" s="198"/>
      <c r="Q194" s="198"/>
      <c r="R194" s="198"/>
      <c r="S194" s="198"/>
      <c r="T194" s="198"/>
      <c r="U194" s="198"/>
      <c r="V194" s="198"/>
      <c r="W194" s="198"/>
      <c r="X194" s="198"/>
      <c r="Y194" s="198"/>
      <c r="Z194" s="198"/>
      <c r="AA194" s="198"/>
      <c r="AB194" s="198"/>
      <c r="AC194" s="198"/>
      <c r="AD194" s="198"/>
      <c r="AE194" s="198"/>
      <c r="AF194" s="198"/>
      <c r="AG194" s="198"/>
      <c r="AH194" s="198"/>
      <c r="AI194" s="204" t="str">
        <f t="shared" si="2"/>
        <v/>
      </c>
      <c r="AJ194" s="124"/>
    </row>
    <row r="195" spans="1:36" ht="60" customHeight="1" x14ac:dyDescent="0.2">
      <c r="A195" s="300" t="str">
        <f>IF('1042Bd Stammdaten Mitarb.'!A196="","",'1042Bd Stammdaten Mitarb.'!A196)</f>
        <v/>
      </c>
      <c r="B195" s="301" t="str">
        <f>IF('1042Bd Stammdaten Mitarb.'!B196="","",'1042Bd Stammdaten Mitarb.'!B196)</f>
        <v/>
      </c>
      <c r="C195" s="301" t="str">
        <f>IF('1042Bd Stammdaten Mitarb.'!C196="","",'1042Bd Stammdaten Mitarb.'!C196)</f>
        <v/>
      </c>
      <c r="D195" s="197"/>
      <c r="E195" s="198"/>
      <c r="F195" s="198"/>
      <c r="G195" s="198"/>
      <c r="H195" s="198"/>
      <c r="I195" s="198"/>
      <c r="J195" s="198"/>
      <c r="K195" s="198"/>
      <c r="L195" s="198"/>
      <c r="M195" s="198"/>
      <c r="N195" s="198"/>
      <c r="O195" s="198"/>
      <c r="P195" s="198"/>
      <c r="Q195" s="198"/>
      <c r="R195" s="198"/>
      <c r="S195" s="198"/>
      <c r="T195" s="198"/>
      <c r="U195" s="198"/>
      <c r="V195" s="198"/>
      <c r="W195" s="198"/>
      <c r="X195" s="198"/>
      <c r="Y195" s="198"/>
      <c r="Z195" s="198"/>
      <c r="AA195" s="198"/>
      <c r="AB195" s="198"/>
      <c r="AC195" s="198"/>
      <c r="AD195" s="198"/>
      <c r="AE195" s="198"/>
      <c r="AF195" s="198"/>
      <c r="AG195" s="198"/>
      <c r="AH195" s="198"/>
      <c r="AI195" s="204" t="str">
        <f t="shared" si="2"/>
        <v/>
      </c>
      <c r="AJ195" s="124"/>
    </row>
    <row r="196" spans="1:36" ht="60" customHeight="1" x14ac:dyDescent="0.2">
      <c r="A196" s="300" t="str">
        <f>IF('1042Bd Stammdaten Mitarb.'!A197="","",'1042Bd Stammdaten Mitarb.'!A197)</f>
        <v/>
      </c>
      <c r="B196" s="301" t="str">
        <f>IF('1042Bd Stammdaten Mitarb.'!B197="","",'1042Bd Stammdaten Mitarb.'!B197)</f>
        <v/>
      </c>
      <c r="C196" s="301" t="str">
        <f>IF('1042Bd Stammdaten Mitarb.'!C197="","",'1042Bd Stammdaten Mitarb.'!C197)</f>
        <v/>
      </c>
      <c r="D196" s="197"/>
      <c r="E196" s="198"/>
      <c r="F196" s="198"/>
      <c r="G196" s="198"/>
      <c r="H196" s="198"/>
      <c r="I196" s="198"/>
      <c r="J196" s="198"/>
      <c r="K196" s="198"/>
      <c r="L196" s="198"/>
      <c r="M196" s="198"/>
      <c r="N196" s="198"/>
      <c r="O196" s="198"/>
      <c r="P196" s="198"/>
      <c r="Q196" s="198"/>
      <c r="R196" s="198"/>
      <c r="S196" s="198"/>
      <c r="T196" s="198"/>
      <c r="U196" s="198"/>
      <c r="V196" s="198"/>
      <c r="W196" s="198"/>
      <c r="X196" s="198"/>
      <c r="Y196" s="198"/>
      <c r="Z196" s="198"/>
      <c r="AA196" s="198"/>
      <c r="AB196" s="198"/>
      <c r="AC196" s="198"/>
      <c r="AD196" s="198"/>
      <c r="AE196" s="198"/>
      <c r="AF196" s="198"/>
      <c r="AG196" s="198"/>
      <c r="AH196" s="198"/>
      <c r="AI196" s="204" t="str">
        <f t="shared" si="2"/>
        <v/>
      </c>
      <c r="AJ196" s="124"/>
    </row>
    <row r="197" spans="1:36" ht="60" customHeight="1" x14ac:dyDescent="0.2">
      <c r="A197" s="300" t="str">
        <f>IF('1042Bd Stammdaten Mitarb.'!A198="","",'1042Bd Stammdaten Mitarb.'!A198)</f>
        <v/>
      </c>
      <c r="B197" s="301" t="str">
        <f>IF('1042Bd Stammdaten Mitarb.'!B198="","",'1042Bd Stammdaten Mitarb.'!B198)</f>
        <v/>
      </c>
      <c r="C197" s="301" t="str">
        <f>IF('1042Bd Stammdaten Mitarb.'!C198="","",'1042Bd Stammdaten Mitarb.'!C198)</f>
        <v/>
      </c>
      <c r="D197" s="197"/>
      <c r="E197" s="198"/>
      <c r="F197" s="198"/>
      <c r="G197" s="198"/>
      <c r="H197" s="198"/>
      <c r="I197" s="198"/>
      <c r="J197" s="198"/>
      <c r="K197" s="198"/>
      <c r="L197" s="198"/>
      <c r="M197" s="198"/>
      <c r="N197" s="198"/>
      <c r="O197" s="198"/>
      <c r="P197" s="198"/>
      <c r="Q197" s="198"/>
      <c r="R197" s="198"/>
      <c r="S197" s="198"/>
      <c r="T197" s="198"/>
      <c r="U197" s="198"/>
      <c r="V197" s="198"/>
      <c r="W197" s="198"/>
      <c r="X197" s="198"/>
      <c r="Y197" s="198"/>
      <c r="Z197" s="198"/>
      <c r="AA197" s="198"/>
      <c r="AB197" s="198"/>
      <c r="AC197" s="198"/>
      <c r="AD197" s="198"/>
      <c r="AE197" s="198"/>
      <c r="AF197" s="198"/>
      <c r="AG197" s="198"/>
      <c r="AH197" s="198"/>
      <c r="AI197" s="204" t="str">
        <f t="shared" si="2"/>
        <v/>
      </c>
      <c r="AJ197" s="124"/>
    </row>
    <row r="198" spans="1:36" ht="60" customHeight="1" x14ac:dyDescent="0.2">
      <c r="A198" s="300" t="str">
        <f>IF('1042Bd Stammdaten Mitarb.'!A199="","",'1042Bd Stammdaten Mitarb.'!A199)</f>
        <v/>
      </c>
      <c r="B198" s="301" t="str">
        <f>IF('1042Bd Stammdaten Mitarb.'!B199="","",'1042Bd Stammdaten Mitarb.'!B199)</f>
        <v/>
      </c>
      <c r="C198" s="301" t="str">
        <f>IF('1042Bd Stammdaten Mitarb.'!C199="","",'1042Bd Stammdaten Mitarb.'!C199)</f>
        <v/>
      </c>
      <c r="D198" s="197"/>
      <c r="E198" s="198"/>
      <c r="F198" s="198"/>
      <c r="G198" s="198"/>
      <c r="H198" s="198"/>
      <c r="I198" s="198"/>
      <c r="J198" s="198"/>
      <c r="K198" s="198"/>
      <c r="L198" s="198"/>
      <c r="M198" s="198"/>
      <c r="N198" s="198"/>
      <c r="O198" s="198"/>
      <c r="P198" s="198"/>
      <c r="Q198" s="198"/>
      <c r="R198" s="198"/>
      <c r="S198" s="198"/>
      <c r="T198" s="198"/>
      <c r="U198" s="198"/>
      <c r="V198" s="198"/>
      <c r="W198" s="198"/>
      <c r="X198" s="198"/>
      <c r="Y198" s="198"/>
      <c r="Z198" s="198"/>
      <c r="AA198" s="198"/>
      <c r="AB198" s="198"/>
      <c r="AC198" s="198"/>
      <c r="AD198" s="198"/>
      <c r="AE198" s="198"/>
      <c r="AF198" s="198"/>
      <c r="AG198" s="198"/>
      <c r="AH198" s="198"/>
      <c r="AI198" s="204" t="str">
        <f t="shared" ref="AI198:AI206" si="3">IF(A198="","",SUM(D198:AH198))</f>
        <v/>
      </c>
      <c r="AJ198" s="124"/>
    </row>
    <row r="199" spans="1:36" ht="60" customHeight="1" x14ac:dyDescent="0.2">
      <c r="A199" s="300" t="str">
        <f>IF('1042Bd Stammdaten Mitarb.'!A200="","",'1042Bd Stammdaten Mitarb.'!A200)</f>
        <v/>
      </c>
      <c r="B199" s="301" t="str">
        <f>IF('1042Bd Stammdaten Mitarb.'!B200="","",'1042Bd Stammdaten Mitarb.'!B200)</f>
        <v/>
      </c>
      <c r="C199" s="301" t="str">
        <f>IF('1042Bd Stammdaten Mitarb.'!C200="","",'1042Bd Stammdaten Mitarb.'!C200)</f>
        <v/>
      </c>
      <c r="D199" s="197"/>
      <c r="E199" s="198"/>
      <c r="F199" s="198"/>
      <c r="G199" s="198"/>
      <c r="H199" s="198"/>
      <c r="I199" s="198"/>
      <c r="J199" s="198"/>
      <c r="K199" s="198"/>
      <c r="L199" s="198"/>
      <c r="M199" s="198"/>
      <c r="N199" s="198"/>
      <c r="O199" s="198"/>
      <c r="P199" s="198"/>
      <c r="Q199" s="198"/>
      <c r="R199" s="198"/>
      <c r="S199" s="198"/>
      <c r="T199" s="198"/>
      <c r="U199" s="198"/>
      <c r="V199" s="198"/>
      <c r="W199" s="198"/>
      <c r="X199" s="198"/>
      <c r="Y199" s="198"/>
      <c r="Z199" s="198"/>
      <c r="AA199" s="198"/>
      <c r="AB199" s="198"/>
      <c r="AC199" s="198"/>
      <c r="AD199" s="198"/>
      <c r="AE199" s="198"/>
      <c r="AF199" s="198"/>
      <c r="AG199" s="198"/>
      <c r="AH199" s="198"/>
      <c r="AI199" s="204" t="str">
        <f t="shared" si="3"/>
        <v/>
      </c>
      <c r="AJ199" s="124"/>
    </row>
    <row r="200" spans="1:36" ht="60" customHeight="1" x14ac:dyDescent="0.2">
      <c r="A200" s="300" t="str">
        <f>IF('1042Bd Stammdaten Mitarb.'!A201="","",'1042Bd Stammdaten Mitarb.'!A201)</f>
        <v/>
      </c>
      <c r="B200" s="301" t="str">
        <f>IF('1042Bd Stammdaten Mitarb.'!B201="","",'1042Bd Stammdaten Mitarb.'!B201)</f>
        <v/>
      </c>
      <c r="C200" s="301" t="str">
        <f>IF('1042Bd Stammdaten Mitarb.'!C201="","",'1042Bd Stammdaten Mitarb.'!C201)</f>
        <v/>
      </c>
      <c r="D200" s="197"/>
      <c r="E200" s="198"/>
      <c r="F200" s="198"/>
      <c r="G200" s="198"/>
      <c r="H200" s="198"/>
      <c r="I200" s="198"/>
      <c r="J200" s="198"/>
      <c r="K200" s="198"/>
      <c r="L200" s="198"/>
      <c r="M200" s="198"/>
      <c r="N200" s="198"/>
      <c r="O200" s="198"/>
      <c r="P200" s="198"/>
      <c r="Q200" s="198"/>
      <c r="R200" s="198"/>
      <c r="S200" s="198"/>
      <c r="T200" s="198"/>
      <c r="U200" s="198"/>
      <c r="V200" s="198"/>
      <c r="W200" s="198"/>
      <c r="X200" s="198"/>
      <c r="Y200" s="198"/>
      <c r="Z200" s="198"/>
      <c r="AA200" s="198"/>
      <c r="AB200" s="198"/>
      <c r="AC200" s="198"/>
      <c r="AD200" s="198"/>
      <c r="AE200" s="198"/>
      <c r="AF200" s="198"/>
      <c r="AG200" s="198"/>
      <c r="AH200" s="198"/>
      <c r="AI200" s="204" t="str">
        <f t="shared" si="3"/>
        <v/>
      </c>
      <c r="AJ200" s="124"/>
    </row>
    <row r="201" spans="1:36" ht="60" customHeight="1" x14ac:dyDescent="0.2">
      <c r="A201" s="300" t="str">
        <f>IF('1042Bd Stammdaten Mitarb.'!A202="","",'1042Bd Stammdaten Mitarb.'!A202)</f>
        <v/>
      </c>
      <c r="B201" s="301" t="str">
        <f>IF('1042Bd Stammdaten Mitarb.'!B202="","",'1042Bd Stammdaten Mitarb.'!B202)</f>
        <v/>
      </c>
      <c r="C201" s="301" t="str">
        <f>IF('1042Bd Stammdaten Mitarb.'!C202="","",'1042Bd Stammdaten Mitarb.'!C202)</f>
        <v/>
      </c>
      <c r="D201" s="197"/>
      <c r="E201" s="198"/>
      <c r="F201" s="198"/>
      <c r="G201" s="198"/>
      <c r="H201" s="198"/>
      <c r="I201" s="198"/>
      <c r="J201" s="198"/>
      <c r="K201" s="198"/>
      <c r="L201" s="198"/>
      <c r="M201" s="198"/>
      <c r="N201" s="198"/>
      <c r="O201" s="198"/>
      <c r="P201" s="198"/>
      <c r="Q201" s="198"/>
      <c r="R201" s="198"/>
      <c r="S201" s="198"/>
      <c r="T201" s="198"/>
      <c r="U201" s="198"/>
      <c r="V201" s="198"/>
      <c r="W201" s="198"/>
      <c r="X201" s="198"/>
      <c r="Y201" s="198"/>
      <c r="Z201" s="198"/>
      <c r="AA201" s="198"/>
      <c r="AB201" s="198"/>
      <c r="AC201" s="198"/>
      <c r="AD201" s="198"/>
      <c r="AE201" s="198"/>
      <c r="AF201" s="198"/>
      <c r="AG201" s="198"/>
      <c r="AH201" s="198"/>
      <c r="AI201" s="204" t="str">
        <f t="shared" si="3"/>
        <v/>
      </c>
      <c r="AJ201" s="124"/>
    </row>
    <row r="202" spans="1:36" ht="60" customHeight="1" x14ac:dyDescent="0.2">
      <c r="A202" s="300" t="str">
        <f>IF('1042Bd Stammdaten Mitarb.'!A203="","",'1042Bd Stammdaten Mitarb.'!A203)</f>
        <v/>
      </c>
      <c r="B202" s="301" t="str">
        <f>IF('1042Bd Stammdaten Mitarb.'!B203="","",'1042Bd Stammdaten Mitarb.'!B203)</f>
        <v/>
      </c>
      <c r="C202" s="301" t="str">
        <f>IF('1042Bd Stammdaten Mitarb.'!C203="","",'1042Bd Stammdaten Mitarb.'!C203)</f>
        <v/>
      </c>
      <c r="D202" s="197"/>
      <c r="E202" s="198"/>
      <c r="F202" s="198"/>
      <c r="G202" s="198"/>
      <c r="H202" s="198"/>
      <c r="I202" s="198"/>
      <c r="J202" s="198"/>
      <c r="K202" s="198"/>
      <c r="L202" s="198"/>
      <c r="M202" s="198"/>
      <c r="N202" s="198"/>
      <c r="O202" s="198"/>
      <c r="P202" s="198"/>
      <c r="Q202" s="198"/>
      <c r="R202" s="198"/>
      <c r="S202" s="198"/>
      <c r="T202" s="198"/>
      <c r="U202" s="198"/>
      <c r="V202" s="198"/>
      <c r="W202" s="198"/>
      <c r="X202" s="198"/>
      <c r="Y202" s="198"/>
      <c r="Z202" s="198"/>
      <c r="AA202" s="198"/>
      <c r="AB202" s="198"/>
      <c r="AC202" s="198"/>
      <c r="AD202" s="198"/>
      <c r="AE202" s="198"/>
      <c r="AF202" s="198"/>
      <c r="AG202" s="198"/>
      <c r="AH202" s="198"/>
      <c r="AI202" s="204" t="str">
        <f t="shared" si="3"/>
        <v/>
      </c>
      <c r="AJ202" s="124"/>
    </row>
    <row r="203" spans="1:36" ht="60" customHeight="1" x14ac:dyDescent="0.2">
      <c r="A203" s="300" t="str">
        <f>IF('1042Bd Stammdaten Mitarb.'!A204="","",'1042Bd Stammdaten Mitarb.'!A204)</f>
        <v/>
      </c>
      <c r="B203" s="301" t="str">
        <f>IF('1042Bd Stammdaten Mitarb.'!B204="","",'1042Bd Stammdaten Mitarb.'!B204)</f>
        <v/>
      </c>
      <c r="C203" s="301" t="str">
        <f>IF('1042Bd Stammdaten Mitarb.'!C204="","",'1042Bd Stammdaten Mitarb.'!C204)</f>
        <v/>
      </c>
      <c r="D203" s="197"/>
      <c r="E203" s="198"/>
      <c r="F203" s="198"/>
      <c r="G203" s="198"/>
      <c r="H203" s="198"/>
      <c r="I203" s="198"/>
      <c r="J203" s="198"/>
      <c r="K203" s="198"/>
      <c r="L203" s="198"/>
      <c r="M203" s="198"/>
      <c r="N203" s="198"/>
      <c r="O203" s="198"/>
      <c r="P203" s="198"/>
      <c r="Q203" s="198"/>
      <c r="R203" s="198"/>
      <c r="S203" s="198"/>
      <c r="T203" s="198"/>
      <c r="U203" s="198"/>
      <c r="V203" s="198"/>
      <c r="W203" s="198"/>
      <c r="X203" s="198"/>
      <c r="Y203" s="198"/>
      <c r="Z203" s="198"/>
      <c r="AA203" s="198"/>
      <c r="AB203" s="198"/>
      <c r="AC203" s="198"/>
      <c r="AD203" s="198"/>
      <c r="AE203" s="198"/>
      <c r="AF203" s="198"/>
      <c r="AG203" s="198"/>
      <c r="AH203" s="198"/>
      <c r="AI203" s="204" t="str">
        <f t="shared" si="3"/>
        <v/>
      </c>
      <c r="AJ203" s="124"/>
    </row>
    <row r="204" spans="1:36" ht="60" customHeight="1" x14ac:dyDescent="0.2">
      <c r="A204" s="300" t="str">
        <f>IF('1042Bd Stammdaten Mitarb.'!A205="","",'1042Bd Stammdaten Mitarb.'!A205)</f>
        <v/>
      </c>
      <c r="B204" s="301" t="str">
        <f>IF('1042Bd Stammdaten Mitarb.'!B205="","",'1042Bd Stammdaten Mitarb.'!B205)</f>
        <v/>
      </c>
      <c r="C204" s="301" t="str">
        <f>IF('1042Bd Stammdaten Mitarb.'!C205="","",'1042Bd Stammdaten Mitarb.'!C205)</f>
        <v/>
      </c>
      <c r="D204" s="197"/>
      <c r="E204" s="198"/>
      <c r="F204" s="198"/>
      <c r="G204" s="198"/>
      <c r="H204" s="198"/>
      <c r="I204" s="198"/>
      <c r="J204" s="198"/>
      <c r="K204" s="198"/>
      <c r="L204" s="198"/>
      <c r="M204" s="198"/>
      <c r="N204" s="198"/>
      <c r="O204" s="198"/>
      <c r="P204" s="198"/>
      <c r="Q204" s="198"/>
      <c r="R204" s="198"/>
      <c r="S204" s="198"/>
      <c r="T204" s="198"/>
      <c r="U204" s="198"/>
      <c r="V204" s="198"/>
      <c r="W204" s="198"/>
      <c r="X204" s="198"/>
      <c r="Y204" s="198"/>
      <c r="Z204" s="198"/>
      <c r="AA204" s="198"/>
      <c r="AB204" s="198"/>
      <c r="AC204" s="198"/>
      <c r="AD204" s="198"/>
      <c r="AE204" s="198"/>
      <c r="AF204" s="198"/>
      <c r="AG204" s="198"/>
      <c r="AH204" s="198"/>
      <c r="AI204" s="204" t="str">
        <f t="shared" si="3"/>
        <v/>
      </c>
      <c r="AJ204" s="124"/>
    </row>
    <row r="205" spans="1:36" ht="60" customHeight="1" x14ac:dyDescent="0.2">
      <c r="A205" s="300" t="str">
        <f>IF('1042Bd Stammdaten Mitarb.'!A206="","",'1042Bd Stammdaten Mitarb.'!A206)</f>
        <v/>
      </c>
      <c r="B205" s="301" t="str">
        <f>IF('1042Bd Stammdaten Mitarb.'!B206="","",'1042Bd Stammdaten Mitarb.'!B206)</f>
        <v/>
      </c>
      <c r="C205" s="301" t="str">
        <f>IF('1042Bd Stammdaten Mitarb.'!C206="","",'1042Bd Stammdaten Mitarb.'!C206)</f>
        <v/>
      </c>
      <c r="D205" s="197"/>
      <c r="E205" s="198"/>
      <c r="F205" s="198"/>
      <c r="G205" s="198"/>
      <c r="H205" s="198"/>
      <c r="I205" s="198"/>
      <c r="J205" s="198"/>
      <c r="K205" s="198"/>
      <c r="L205" s="198"/>
      <c r="M205" s="198"/>
      <c r="N205" s="198"/>
      <c r="O205" s="198"/>
      <c r="P205" s="198"/>
      <c r="Q205" s="198"/>
      <c r="R205" s="198"/>
      <c r="S205" s="198"/>
      <c r="T205" s="198"/>
      <c r="U205" s="198"/>
      <c r="V205" s="198"/>
      <c r="W205" s="198"/>
      <c r="X205" s="198"/>
      <c r="Y205" s="198"/>
      <c r="Z205" s="198"/>
      <c r="AA205" s="198"/>
      <c r="AB205" s="198"/>
      <c r="AC205" s="198"/>
      <c r="AD205" s="198"/>
      <c r="AE205" s="198"/>
      <c r="AF205" s="198"/>
      <c r="AG205" s="198"/>
      <c r="AH205" s="198"/>
      <c r="AI205" s="204" t="str">
        <f t="shared" si="3"/>
        <v/>
      </c>
      <c r="AJ205" s="124"/>
    </row>
    <row r="206" spans="1:36" ht="60" customHeight="1" thickBot="1" x14ac:dyDescent="0.25">
      <c r="A206" s="302" t="str">
        <f>IF('1042Bd Stammdaten Mitarb.'!A207="","",'1042Bd Stammdaten Mitarb.'!A207)</f>
        <v/>
      </c>
      <c r="B206" s="303" t="str">
        <f>IF('1042Bd Stammdaten Mitarb.'!B207="","",'1042Bd Stammdaten Mitarb.'!B207)</f>
        <v/>
      </c>
      <c r="C206" s="303" t="str">
        <f>IF('1042Bd Stammdaten Mitarb.'!C207="","",'1042Bd Stammdaten Mitarb.'!C207)</f>
        <v/>
      </c>
      <c r="D206" s="199"/>
      <c r="E206" s="200"/>
      <c r="F206" s="200"/>
      <c r="G206" s="200"/>
      <c r="H206" s="200"/>
      <c r="I206" s="200"/>
      <c r="J206" s="200"/>
      <c r="K206" s="200"/>
      <c r="L206" s="200"/>
      <c r="M206" s="200"/>
      <c r="N206" s="200"/>
      <c r="O206" s="200"/>
      <c r="P206" s="200"/>
      <c r="Q206" s="200"/>
      <c r="R206" s="200"/>
      <c r="S206" s="200"/>
      <c r="T206" s="200"/>
      <c r="U206" s="200"/>
      <c r="V206" s="200"/>
      <c r="W206" s="200"/>
      <c r="X206" s="200"/>
      <c r="Y206" s="200"/>
      <c r="Z206" s="200"/>
      <c r="AA206" s="200"/>
      <c r="AB206" s="200"/>
      <c r="AC206" s="200"/>
      <c r="AD206" s="200"/>
      <c r="AE206" s="200"/>
      <c r="AF206" s="200"/>
      <c r="AG206" s="200"/>
      <c r="AH206" s="200"/>
      <c r="AI206" s="205" t="str">
        <f t="shared" si="3"/>
        <v/>
      </c>
      <c r="AJ206" s="125"/>
    </row>
  </sheetData>
  <sheetProtection algorithmName="SHA-512" hashValue="+ooXthYxK79skSuvovGgKPp6HtH5p+lnpWRAU4oZ1Wgj8GZ5m93n1DOwq/wrW9wKYuz1LoFJF22gSW5p7nKihg==" saltValue="7bhNd8Hpk4YkYpyA/md8NA==" spinCount="100000" sheet="1" selectLockedCells="1"/>
  <phoneticPr fontId="9" type="noConversion"/>
  <conditionalFormatting sqref="A6:A206">
    <cfRule type="cellIs" dxfId="20" priority="1" operator="between">
      <formula>7560000000000</formula>
      <formula>7569999999999</formula>
    </cfRule>
    <cfRule type="cellIs" dxfId="19" priority="2" operator="lessThanOrEqual">
      <formula>9999999999</formula>
    </cfRule>
  </conditionalFormatting>
  <conditionalFormatting sqref="D6:H6 K6:O6 R6:V6 Y6:AC6 AF6:AH6">
    <cfRule type="expression" dxfId="18" priority="9" stopIfTrue="1">
      <formula>OR(D6="")</formula>
    </cfRule>
    <cfRule type="cellIs" dxfId="17" priority="10" operator="notBetween">
      <formula>0</formula>
      <formula>24</formula>
    </cfRule>
  </conditionalFormatting>
  <conditionalFormatting sqref="D7:AH206">
    <cfRule type="expression" dxfId="16" priority="3" stopIfTrue="1">
      <formula>OR(D7="")</formula>
    </cfRule>
    <cfRule type="cellIs" dxfId="15" priority="4" operator="notBetween">
      <formula>0</formula>
      <formula>24</formula>
    </cfRule>
  </conditionalFormatting>
  <pageMargins left="0.39370078740157483" right="0.39370078740157483" top="0.78740157480314965" bottom="0.59055118110236227" header="0.31496062992125984" footer="0.31496062992125984"/>
  <pageSetup paperSize="9" scale="40" fitToHeight="0" orientation="landscape" r:id="rId1"/>
  <headerFooter>
    <oddHeader>&amp;C&amp;"Arial,Fett"&amp;28Rapport über die wirtschaftlich bedingten Ausfallstunden</oddHeader>
    <oddFooter>&amp;L&amp;F / 1042Dd Rapport über die wirtschaftlich bedingten Ausfallstunden / 06.2024&amp;RSeite &amp;P / &amp;N</oddFooter>
  </headerFooter>
  <ignoredErrors>
    <ignoredError sqref="A7:C106"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FFEF2-2881-4B08-80D4-D41AACF77905}">
  <sheetPr>
    <tabColor theme="0" tint="-0.34998626667073579"/>
    <pageSetUpPr fitToPage="1"/>
  </sheetPr>
  <dimension ref="A1:AL206"/>
  <sheetViews>
    <sheetView showGridLines="0" zoomScale="85" zoomScaleNormal="85" zoomScaleSheetLayoutView="85" zoomScalePageLayoutView="40" workbookViewId="0">
      <pane xSplit="3" ySplit="6" topLeftCell="D7" activePane="bottomRight" state="frozen"/>
      <selection sqref="A1:D1"/>
      <selection pane="topRight" sqref="A1:D1"/>
      <selection pane="bottomLeft" sqref="A1:D1"/>
      <selection pane="bottomRight" activeCell="A7" sqref="A7"/>
    </sheetView>
  </sheetViews>
  <sheetFormatPr baseColWidth="10" defaultColWidth="0" defaultRowHeight="13.15" customHeight="1" zeroHeight="1" x14ac:dyDescent="0.2"/>
  <cols>
    <col min="1" max="1" width="20.7109375" style="462" customWidth="1"/>
    <col min="2" max="2" width="20.7109375" style="293" customWidth="1"/>
    <col min="3" max="3" width="34.28515625" style="293" customWidth="1"/>
    <col min="4" max="34" width="6.7109375" style="21" customWidth="1"/>
    <col min="35" max="35" width="9.7109375" style="163" customWidth="1"/>
    <col min="36" max="36" width="50.7109375" style="21" customWidth="1"/>
    <col min="37" max="37" width="5.7109375" style="21" customWidth="1"/>
    <col min="38" max="38" width="0" style="21" hidden="1" customWidth="1"/>
    <col min="39" max="16384" width="22.5703125" style="21" hidden="1"/>
  </cols>
  <sheetData>
    <row r="1" spans="1:36" s="107" customFormat="1" ht="16.899999999999999" customHeight="1" x14ac:dyDescent="0.2">
      <c r="B1" s="168" t="s">
        <v>111</v>
      </c>
      <c r="C1" s="370" t="str">
        <f>'1042Ad Antrag'!$D$6</f>
        <v xml:space="preserve"> / </v>
      </c>
      <c r="D1" s="137"/>
      <c r="E1" s="137"/>
      <c r="F1" s="137"/>
      <c r="H1" s="138"/>
      <c r="I1" s="138"/>
      <c r="K1" s="138"/>
      <c r="N1" s="140"/>
      <c r="AI1" s="151"/>
    </row>
    <row r="2" spans="1:36" s="107" customFormat="1" ht="16.899999999999999" customHeight="1" thickBot="1" x14ac:dyDescent="0.25">
      <c r="B2" s="169" t="s">
        <v>112</v>
      </c>
      <c r="C2" s="371" t="str">
        <f>'1042Ad Antrag'!$D$24</f>
        <v/>
      </c>
      <c r="D2" s="137"/>
      <c r="E2" s="137"/>
      <c r="F2" s="137"/>
      <c r="I2" s="142"/>
      <c r="N2" s="143"/>
      <c r="AI2" s="151"/>
    </row>
    <row r="3" spans="1:36" ht="51.6" customHeight="1" thickBot="1" x14ac:dyDescent="0.25">
      <c r="A3" s="21"/>
      <c r="B3" s="21"/>
      <c r="C3" s="21"/>
      <c r="D3" s="466" t="s">
        <v>600</v>
      </c>
      <c r="E3" s="144"/>
      <c r="F3" s="144"/>
      <c r="G3" s="107"/>
      <c r="H3" s="142"/>
      <c r="I3" s="142"/>
      <c r="K3" s="107"/>
      <c r="L3" s="145"/>
      <c r="N3" s="143"/>
    </row>
    <row r="4" spans="1:36" s="37" customFormat="1" ht="16.899999999999999" customHeight="1" thickBot="1" x14ac:dyDescent="0.3">
      <c r="A4" s="184" t="s">
        <v>601</v>
      </c>
      <c r="B4" s="185"/>
      <c r="C4" s="185"/>
      <c r="D4" s="465" t="s">
        <v>598</v>
      </c>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203"/>
      <c r="AJ4" s="126"/>
    </row>
    <row r="5" spans="1:36" ht="38.25" x14ac:dyDescent="0.2">
      <c r="A5" s="276" t="s">
        <v>586</v>
      </c>
      <c r="B5" s="277" t="s">
        <v>118</v>
      </c>
      <c r="C5" s="375" t="s">
        <v>119</v>
      </c>
      <c r="D5" s="182" t="s">
        <v>182</v>
      </c>
      <c r="E5" s="183" t="s">
        <v>183</v>
      </c>
      <c r="F5" s="183" t="s">
        <v>184</v>
      </c>
      <c r="G5" s="183" t="s">
        <v>185</v>
      </c>
      <c r="H5" s="183" t="s">
        <v>186</v>
      </c>
      <c r="I5" s="183" t="s">
        <v>187</v>
      </c>
      <c r="J5" s="183" t="s">
        <v>188</v>
      </c>
      <c r="K5" s="183" t="s">
        <v>189</v>
      </c>
      <c r="L5" s="183" t="s">
        <v>190</v>
      </c>
      <c r="M5" s="183" t="s">
        <v>191</v>
      </c>
      <c r="N5" s="183" t="s">
        <v>192</v>
      </c>
      <c r="O5" s="183" t="s">
        <v>193</v>
      </c>
      <c r="P5" s="183" t="s">
        <v>194</v>
      </c>
      <c r="Q5" s="183" t="s">
        <v>195</v>
      </c>
      <c r="R5" s="183" t="s">
        <v>196</v>
      </c>
      <c r="S5" s="183" t="s">
        <v>197</v>
      </c>
      <c r="T5" s="183" t="s">
        <v>198</v>
      </c>
      <c r="U5" s="183" t="s">
        <v>199</v>
      </c>
      <c r="V5" s="183" t="s">
        <v>200</v>
      </c>
      <c r="W5" s="183" t="s">
        <v>201</v>
      </c>
      <c r="X5" s="183" t="s">
        <v>202</v>
      </c>
      <c r="Y5" s="183" t="s">
        <v>203</v>
      </c>
      <c r="Z5" s="183" t="s">
        <v>204</v>
      </c>
      <c r="AA5" s="183" t="s">
        <v>205</v>
      </c>
      <c r="AB5" s="183" t="s">
        <v>206</v>
      </c>
      <c r="AC5" s="183" t="s">
        <v>207</v>
      </c>
      <c r="AD5" s="183" t="s">
        <v>208</v>
      </c>
      <c r="AE5" s="183" t="s">
        <v>209</v>
      </c>
      <c r="AF5" s="183" t="s">
        <v>210</v>
      </c>
      <c r="AG5" s="183" t="s">
        <v>211</v>
      </c>
      <c r="AH5" s="183" t="s">
        <v>212</v>
      </c>
      <c r="AI5" s="360" t="s">
        <v>213</v>
      </c>
      <c r="AJ5" s="467" t="s">
        <v>214</v>
      </c>
    </row>
    <row r="6" spans="1:36" s="291" customFormat="1" ht="60" customHeight="1" x14ac:dyDescent="0.2">
      <c r="A6" s="296" t="s">
        <v>151</v>
      </c>
      <c r="B6" s="297" t="s">
        <v>152</v>
      </c>
      <c r="C6" s="297" t="s">
        <v>153</v>
      </c>
      <c r="D6" s="298">
        <v>6</v>
      </c>
      <c r="E6" s="299">
        <v>4</v>
      </c>
      <c r="F6" s="299">
        <v>6</v>
      </c>
      <c r="G6" s="299">
        <v>4</v>
      </c>
      <c r="H6" s="299">
        <v>8</v>
      </c>
      <c r="I6" s="297"/>
      <c r="J6" s="297"/>
      <c r="K6" s="299">
        <v>8</v>
      </c>
      <c r="L6" s="299">
        <v>0</v>
      </c>
      <c r="M6" s="299">
        <v>0</v>
      </c>
      <c r="N6" s="299">
        <v>0</v>
      </c>
      <c r="O6" s="299">
        <v>0</v>
      </c>
      <c r="P6" s="297"/>
      <c r="Q6" s="297"/>
      <c r="R6" s="299">
        <v>0</v>
      </c>
      <c r="S6" s="299">
        <v>0</v>
      </c>
      <c r="T6" s="299">
        <v>0</v>
      </c>
      <c r="U6" s="299">
        <v>0</v>
      </c>
      <c r="V6" s="299">
        <v>4</v>
      </c>
      <c r="W6" s="297"/>
      <c r="X6" s="297"/>
      <c r="Y6" s="299">
        <v>2</v>
      </c>
      <c r="Z6" s="299">
        <v>4</v>
      </c>
      <c r="AA6" s="299">
        <v>4</v>
      </c>
      <c r="AB6" s="299">
        <v>4</v>
      </c>
      <c r="AC6" s="299">
        <v>0</v>
      </c>
      <c r="AD6" s="297"/>
      <c r="AE6" s="297"/>
      <c r="AF6" s="299">
        <v>2</v>
      </c>
      <c r="AG6" s="299">
        <v>8</v>
      </c>
      <c r="AH6" s="299">
        <v>0</v>
      </c>
      <c r="AI6" s="295">
        <f t="shared" ref="AI6" si="0">IF(A6="","",SUM(D6:AH6))</f>
        <v>64</v>
      </c>
      <c r="AJ6" s="290"/>
    </row>
    <row r="7" spans="1:36" s="7" customFormat="1" ht="60" customHeight="1" x14ac:dyDescent="0.2">
      <c r="A7" s="462"/>
      <c r="B7" s="293"/>
      <c r="C7" s="293"/>
      <c r="D7" s="292"/>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04" t="str">
        <f>IF(A7="","",SUM(D7:AH7))</f>
        <v/>
      </c>
      <c r="AJ7" s="123"/>
    </row>
    <row r="8" spans="1:36" ht="60" customHeight="1" x14ac:dyDescent="0.2">
      <c r="D8" s="197"/>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204" t="str">
        <f t="shared" ref="AI8:AI71" si="1">IF(A8="","",SUM(D8:AH8))</f>
        <v/>
      </c>
      <c r="AJ8" s="124"/>
    </row>
    <row r="9" spans="1:36" ht="60" customHeight="1" x14ac:dyDescent="0.2">
      <c r="D9" s="197"/>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204" t="str">
        <f t="shared" si="1"/>
        <v/>
      </c>
      <c r="AJ9" s="124"/>
    </row>
    <row r="10" spans="1:36" ht="60" customHeight="1" x14ac:dyDescent="0.2">
      <c r="D10" s="197"/>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204" t="str">
        <f t="shared" si="1"/>
        <v/>
      </c>
      <c r="AJ10" s="124"/>
    </row>
    <row r="11" spans="1:36" ht="60" customHeight="1" x14ac:dyDescent="0.2">
      <c r="D11" s="197"/>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204" t="str">
        <f t="shared" si="1"/>
        <v/>
      </c>
      <c r="AJ11" s="124"/>
    </row>
    <row r="12" spans="1:36" ht="60" customHeight="1" x14ac:dyDescent="0.2">
      <c r="D12" s="197"/>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204" t="str">
        <f t="shared" si="1"/>
        <v/>
      </c>
      <c r="AJ12" s="124"/>
    </row>
    <row r="13" spans="1:36" ht="60" customHeight="1" x14ac:dyDescent="0.2">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204" t="str">
        <f t="shared" si="1"/>
        <v/>
      </c>
      <c r="AJ13" s="124"/>
    </row>
    <row r="14" spans="1:36" ht="60" customHeight="1" x14ac:dyDescent="0.2">
      <c r="D14" s="197"/>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204" t="str">
        <f t="shared" si="1"/>
        <v/>
      </c>
      <c r="AJ14" s="124"/>
    </row>
    <row r="15" spans="1:36" ht="60" customHeight="1" x14ac:dyDescent="0.2">
      <c r="D15" s="197"/>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204" t="str">
        <f t="shared" si="1"/>
        <v/>
      </c>
      <c r="AJ15" s="124"/>
    </row>
    <row r="16" spans="1:36" ht="60" customHeight="1" x14ac:dyDescent="0.2">
      <c r="D16" s="197"/>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204" t="str">
        <f t="shared" si="1"/>
        <v/>
      </c>
      <c r="AJ16" s="124"/>
    </row>
    <row r="17" spans="4:36" ht="60" customHeight="1" x14ac:dyDescent="0.2">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204" t="str">
        <f t="shared" si="1"/>
        <v/>
      </c>
      <c r="AJ17" s="124"/>
    </row>
    <row r="18" spans="4:36" ht="60" customHeight="1" x14ac:dyDescent="0.2">
      <c r="D18" s="197"/>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204" t="str">
        <f t="shared" si="1"/>
        <v/>
      </c>
      <c r="AJ18" s="124"/>
    </row>
    <row r="19" spans="4:36" ht="60" customHeight="1" x14ac:dyDescent="0.2">
      <c r="D19" s="197"/>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204" t="str">
        <f t="shared" si="1"/>
        <v/>
      </c>
      <c r="AJ19" s="124"/>
    </row>
    <row r="20" spans="4:36" ht="60" customHeight="1" x14ac:dyDescent="0.2">
      <c r="D20" s="197"/>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204" t="str">
        <f t="shared" si="1"/>
        <v/>
      </c>
      <c r="AJ20" s="124"/>
    </row>
    <row r="21" spans="4:36" ht="60" customHeight="1" x14ac:dyDescent="0.2">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204" t="str">
        <f t="shared" si="1"/>
        <v/>
      </c>
      <c r="AJ21" s="124"/>
    </row>
    <row r="22" spans="4:36" ht="60" customHeight="1" x14ac:dyDescent="0.2">
      <c r="D22" s="197"/>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204" t="str">
        <f t="shared" si="1"/>
        <v/>
      </c>
      <c r="AJ22" s="124"/>
    </row>
    <row r="23" spans="4:36" ht="60" customHeight="1" x14ac:dyDescent="0.2">
      <c r="D23" s="197"/>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204" t="str">
        <f t="shared" si="1"/>
        <v/>
      </c>
      <c r="AJ23" s="124"/>
    </row>
    <row r="24" spans="4:36" ht="60" customHeight="1" x14ac:dyDescent="0.2">
      <c r="D24" s="197"/>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204" t="str">
        <f t="shared" si="1"/>
        <v/>
      </c>
      <c r="AJ24" s="124"/>
    </row>
    <row r="25" spans="4:36" ht="60" customHeight="1" x14ac:dyDescent="0.2">
      <c r="D25" s="197"/>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204" t="str">
        <f t="shared" si="1"/>
        <v/>
      </c>
      <c r="AJ25" s="124"/>
    </row>
    <row r="26" spans="4:36" ht="60" customHeight="1" x14ac:dyDescent="0.2">
      <c r="D26" s="197"/>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204" t="str">
        <f t="shared" si="1"/>
        <v/>
      </c>
      <c r="AJ26" s="124"/>
    </row>
    <row r="27" spans="4:36" ht="60" customHeight="1" x14ac:dyDescent="0.2">
      <c r="D27" s="197"/>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204" t="str">
        <f t="shared" si="1"/>
        <v/>
      </c>
      <c r="AJ27" s="124"/>
    </row>
    <row r="28" spans="4:36" ht="60" customHeight="1" x14ac:dyDescent="0.2">
      <c r="D28" s="197"/>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204" t="str">
        <f t="shared" si="1"/>
        <v/>
      </c>
      <c r="AJ28" s="124"/>
    </row>
    <row r="29" spans="4:36" ht="60" customHeight="1" x14ac:dyDescent="0.2">
      <c r="D29" s="197"/>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204" t="str">
        <f t="shared" si="1"/>
        <v/>
      </c>
      <c r="AJ29" s="124"/>
    </row>
    <row r="30" spans="4:36" ht="60" customHeight="1" x14ac:dyDescent="0.2">
      <c r="D30" s="197"/>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204" t="str">
        <f t="shared" si="1"/>
        <v/>
      </c>
      <c r="AJ30" s="124"/>
    </row>
    <row r="31" spans="4:36" ht="60" customHeight="1" x14ac:dyDescent="0.2">
      <c r="D31" s="197"/>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204" t="str">
        <f t="shared" si="1"/>
        <v/>
      </c>
      <c r="AJ31" s="124"/>
    </row>
    <row r="32" spans="4:36" ht="60" customHeight="1" x14ac:dyDescent="0.2">
      <c r="D32" s="197"/>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204" t="str">
        <f t="shared" si="1"/>
        <v/>
      </c>
      <c r="AJ32" s="124"/>
    </row>
    <row r="33" spans="4:36" ht="60" customHeight="1" x14ac:dyDescent="0.2">
      <c r="D33" s="197"/>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204" t="str">
        <f t="shared" si="1"/>
        <v/>
      </c>
      <c r="AJ33" s="124"/>
    </row>
    <row r="34" spans="4:36" ht="60" customHeight="1" x14ac:dyDescent="0.2">
      <c r="D34" s="197"/>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204" t="str">
        <f t="shared" si="1"/>
        <v/>
      </c>
      <c r="AJ34" s="124"/>
    </row>
    <row r="35" spans="4:36" ht="60" customHeight="1" x14ac:dyDescent="0.2">
      <c r="D35" s="197"/>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204" t="str">
        <f t="shared" si="1"/>
        <v/>
      </c>
      <c r="AJ35" s="124"/>
    </row>
    <row r="36" spans="4:36" ht="60" customHeight="1" x14ac:dyDescent="0.2">
      <c r="D36" s="197"/>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204" t="str">
        <f t="shared" si="1"/>
        <v/>
      </c>
      <c r="AJ36" s="124"/>
    </row>
    <row r="37" spans="4:36" ht="60" customHeight="1" x14ac:dyDescent="0.2">
      <c r="D37" s="197"/>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204" t="str">
        <f t="shared" si="1"/>
        <v/>
      </c>
      <c r="AJ37" s="124"/>
    </row>
    <row r="38" spans="4:36" ht="60" customHeight="1" x14ac:dyDescent="0.2">
      <c r="D38" s="197"/>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204" t="str">
        <f t="shared" si="1"/>
        <v/>
      </c>
      <c r="AJ38" s="124"/>
    </row>
    <row r="39" spans="4:36" ht="60" customHeight="1" x14ac:dyDescent="0.2">
      <c r="D39" s="197"/>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204" t="str">
        <f t="shared" si="1"/>
        <v/>
      </c>
      <c r="AJ39" s="124"/>
    </row>
    <row r="40" spans="4:36" ht="60" customHeight="1" x14ac:dyDescent="0.2">
      <c r="D40" s="197"/>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204" t="str">
        <f t="shared" si="1"/>
        <v/>
      </c>
      <c r="AJ40" s="124"/>
    </row>
    <row r="41" spans="4:36" ht="60" customHeight="1" x14ac:dyDescent="0.2">
      <c r="D41" s="197"/>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204" t="str">
        <f t="shared" si="1"/>
        <v/>
      </c>
      <c r="AJ41" s="124"/>
    </row>
    <row r="42" spans="4:36" ht="60" customHeight="1" x14ac:dyDescent="0.2">
      <c r="D42" s="197"/>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204" t="str">
        <f t="shared" si="1"/>
        <v/>
      </c>
      <c r="AJ42" s="124"/>
    </row>
    <row r="43" spans="4:36" ht="60" customHeight="1" x14ac:dyDescent="0.2">
      <c r="D43" s="197"/>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204" t="str">
        <f t="shared" si="1"/>
        <v/>
      </c>
      <c r="AJ43" s="124"/>
    </row>
    <row r="44" spans="4:36" ht="60" customHeight="1" x14ac:dyDescent="0.2">
      <c r="D44" s="197"/>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204" t="str">
        <f t="shared" si="1"/>
        <v/>
      </c>
      <c r="AJ44" s="124"/>
    </row>
    <row r="45" spans="4:36" ht="60" customHeight="1" x14ac:dyDescent="0.2">
      <c r="D45" s="197"/>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204" t="str">
        <f t="shared" si="1"/>
        <v/>
      </c>
      <c r="AJ45" s="124"/>
    </row>
    <row r="46" spans="4:36" ht="60" customHeight="1" x14ac:dyDescent="0.2">
      <c r="D46" s="197"/>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204" t="str">
        <f t="shared" si="1"/>
        <v/>
      </c>
      <c r="AJ46" s="124"/>
    </row>
    <row r="47" spans="4:36" ht="60" customHeight="1" x14ac:dyDescent="0.2">
      <c r="D47" s="197"/>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204" t="str">
        <f t="shared" si="1"/>
        <v/>
      </c>
      <c r="AJ47" s="124"/>
    </row>
    <row r="48" spans="4:36" ht="60" customHeight="1" x14ac:dyDescent="0.2">
      <c r="D48" s="197"/>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204" t="str">
        <f t="shared" si="1"/>
        <v/>
      </c>
      <c r="AJ48" s="124"/>
    </row>
    <row r="49" spans="4:36" ht="60" customHeight="1" x14ac:dyDescent="0.2">
      <c r="D49" s="197"/>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204" t="str">
        <f t="shared" si="1"/>
        <v/>
      </c>
      <c r="AJ49" s="124"/>
    </row>
    <row r="50" spans="4:36" ht="60" customHeight="1" x14ac:dyDescent="0.2">
      <c r="D50" s="197"/>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204" t="str">
        <f t="shared" si="1"/>
        <v/>
      </c>
      <c r="AJ50" s="124"/>
    </row>
    <row r="51" spans="4:36" ht="60" customHeight="1" x14ac:dyDescent="0.2">
      <c r="D51" s="197"/>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204" t="str">
        <f t="shared" si="1"/>
        <v/>
      </c>
      <c r="AJ51" s="124"/>
    </row>
    <row r="52" spans="4:36" ht="60" customHeight="1" x14ac:dyDescent="0.2">
      <c r="D52" s="197"/>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204" t="str">
        <f t="shared" si="1"/>
        <v/>
      </c>
      <c r="AJ52" s="124"/>
    </row>
    <row r="53" spans="4:36" ht="60" customHeight="1" x14ac:dyDescent="0.2">
      <c r="D53" s="197"/>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204" t="str">
        <f t="shared" si="1"/>
        <v/>
      </c>
      <c r="AJ53" s="124"/>
    </row>
    <row r="54" spans="4:36" ht="60" customHeight="1" x14ac:dyDescent="0.2">
      <c r="D54" s="197"/>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204" t="str">
        <f t="shared" si="1"/>
        <v/>
      </c>
      <c r="AJ54" s="124"/>
    </row>
    <row r="55" spans="4:36" ht="60" customHeight="1" x14ac:dyDescent="0.2">
      <c r="D55" s="197"/>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c r="AG55" s="198"/>
      <c r="AH55" s="198"/>
      <c r="AI55" s="204" t="str">
        <f t="shared" si="1"/>
        <v/>
      </c>
      <c r="AJ55" s="124"/>
    </row>
    <row r="56" spans="4:36" ht="60" customHeight="1" x14ac:dyDescent="0.2">
      <c r="D56" s="197"/>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204" t="str">
        <f t="shared" si="1"/>
        <v/>
      </c>
      <c r="AJ56" s="124"/>
    </row>
    <row r="57" spans="4:36" ht="60" customHeight="1" x14ac:dyDescent="0.2">
      <c r="D57" s="197"/>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204" t="str">
        <f t="shared" si="1"/>
        <v/>
      </c>
      <c r="AJ57" s="124"/>
    </row>
    <row r="58" spans="4:36" ht="60" customHeight="1" x14ac:dyDescent="0.2">
      <c r="D58" s="197"/>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204" t="str">
        <f t="shared" si="1"/>
        <v/>
      </c>
      <c r="AJ58" s="124"/>
    </row>
    <row r="59" spans="4:36" ht="60" customHeight="1" x14ac:dyDescent="0.2">
      <c r="D59" s="197"/>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204" t="str">
        <f t="shared" si="1"/>
        <v/>
      </c>
      <c r="AJ59" s="124"/>
    </row>
    <row r="60" spans="4:36" ht="60" customHeight="1" x14ac:dyDescent="0.2">
      <c r="D60" s="197"/>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204" t="str">
        <f t="shared" si="1"/>
        <v/>
      </c>
      <c r="AJ60" s="124"/>
    </row>
    <row r="61" spans="4:36" ht="60" customHeight="1" x14ac:dyDescent="0.2">
      <c r="D61" s="197"/>
      <c r="E61" s="198"/>
      <c r="F61" s="198"/>
      <c r="G61" s="198"/>
      <c r="H61" s="198"/>
      <c r="I61" s="198"/>
      <c r="J61" s="198"/>
      <c r="K61" s="198"/>
      <c r="L61" s="198"/>
      <c r="M61" s="198"/>
      <c r="N61" s="198"/>
      <c r="O61" s="198"/>
      <c r="P61" s="198"/>
      <c r="Q61" s="198"/>
      <c r="R61" s="198"/>
      <c r="S61" s="198"/>
      <c r="T61" s="198"/>
      <c r="U61" s="198"/>
      <c r="V61" s="198"/>
      <c r="W61" s="198"/>
      <c r="X61" s="198"/>
      <c r="Y61" s="198"/>
      <c r="Z61" s="198"/>
      <c r="AA61" s="198"/>
      <c r="AB61" s="198"/>
      <c r="AC61" s="198"/>
      <c r="AD61" s="198"/>
      <c r="AE61" s="198"/>
      <c r="AF61" s="198"/>
      <c r="AG61" s="198"/>
      <c r="AH61" s="198"/>
      <c r="AI61" s="204" t="str">
        <f t="shared" si="1"/>
        <v/>
      </c>
      <c r="AJ61" s="124"/>
    </row>
    <row r="62" spans="4:36" ht="60" customHeight="1" x14ac:dyDescent="0.2">
      <c r="D62" s="197"/>
      <c r="E62" s="198"/>
      <c r="F62" s="198"/>
      <c r="G62" s="198"/>
      <c r="H62" s="198"/>
      <c r="I62" s="198"/>
      <c r="J62" s="198"/>
      <c r="K62" s="198"/>
      <c r="L62" s="198"/>
      <c r="M62" s="198"/>
      <c r="N62" s="198"/>
      <c r="O62" s="198"/>
      <c r="P62" s="198"/>
      <c r="Q62" s="198"/>
      <c r="R62" s="198"/>
      <c r="S62" s="198"/>
      <c r="T62" s="198"/>
      <c r="U62" s="198"/>
      <c r="V62" s="198"/>
      <c r="W62" s="198"/>
      <c r="X62" s="198"/>
      <c r="Y62" s="198"/>
      <c r="Z62" s="198"/>
      <c r="AA62" s="198"/>
      <c r="AB62" s="198"/>
      <c r="AC62" s="198"/>
      <c r="AD62" s="198"/>
      <c r="AE62" s="198"/>
      <c r="AF62" s="198"/>
      <c r="AG62" s="198"/>
      <c r="AH62" s="198"/>
      <c r="AI62" s="204" t="str">
        <f t="shared" si="1"/>
        <v/>
      </c>
      <c r="AJ62" s="124"/>
    </row>
    <row r="63" spans="4:36" ht="60" customHeight="1" x14ac:dyDescent="0.2">
      <c r="D63" s="197"/>
      <c r="E63" s="198"/>
      <c r="F63" s="198"/>
      <c r="G63" s="198"/>
      <c r="H63" s="198"/>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c r="AG63" s="198"/>
      <c r="AH63" s="198"/>
      <c r="AI63" s="204" t="str">
        <f t="shared" si="1"/>
        <v/>
      </c>
      <c r="AJ63" s="124"/>
    </row>
    <row r="64" spans="4:36" ht="60" customHeight="1" x14ac:dyDescent="0.2">
      <c r="D64" s="197"/>
      <c r="E64" s="198"/>
      <c r="F64" s="198"/>
      <c r="G64" s="198"/>
      <c r="H64" s="198"/>
      <c r="I64" s="198"/>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c r="AG64" s="198"/>
      <c r="AH64" s="198"/>
      <c r="AI64" s="204" t="str">
        <f t="shared" si="1"/>
        <v/>
      </c>
      <c r="AJ64" s="124"/>
    </row>
    <row r="65" spans="4:36" ht="60" customHeight="1" x14ac:dyDescent="0.2">
      <c r="D65" s="197"/>
      <c r="E65" s="198"/>
      <c r="F65" s="198"/>
      <c r="G65" s="198"/>
      <c r="H65" s="198"/>
      <c r="I65" s="198"/>
      <c r="J65" s="198"/>
      <c r="K65" s="198"/>
      <c r="L65" s="198"/>
      <c r="M65" s="198"/>
      <c r="N65" s="198"/>
      <c r="O65" s="198"/>
      <c r="P65" s="198"/>
      <c r="Q65" s="198"/>
      <c r="R65" s="198"/>
      <c r="S65" s="198"/>
      <c r="T65" s="198"/>
      <c r="U65" s="198"/>
      <c r="V65" s="198"/>
      <c r="W65" s="198"/>
      <c r="X65" s="198"/>
      <c r="Y65" s="198"/>
      <c r="Z65" s="198"/>
      <c r="AA65" s="198"/>
      <c r="AB65" s="198"/>
      <c r="AC65" s="198"/>
      <c r="AD65" s="198"/>
      <c r="AE65" s="198"/>
      <c r="AF65" s="198"/>
      <c r="AG65" s="198"/>
      <c r="AH65" s="198"/>
      <c r="AI65" s="204" t="str">
        <f t="shared" si="1"/>
        <v/>
      </c>
      <c r="AJ65" s="124"/>
    </row>
    <row r="66" spans="4:36" ht="60" customHeight="1" x14ac:dyDescent="0.2">
      <c r="D66" s="197"/>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204" t="str">
        <f t="shared" si="1"/>
        <v/>
      </c>
      <c r="AJ66" s="124"/>
    </row>
    <row r="67" spans="4:36" ht="60" customHeight="1" x14ac:dyDescent="0.2">
      <c r="D67" s="197"/>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204" t="str">
        <f t="shared" si="1"/>
        <v/>
      </c>
      <c r="AJ67" s="124"/>
    </row>
    <row r="68" spans="4:36" ht="60" customHeight="1" x14ac:dyDescent="0.2">
      <c r="D68" s="197"/>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204" t="str">
        <f t="shared" si="1"/>
        <v/>
      </c>
      <c r="AJ68" s="124"/>
    </row>
    <row r="69" spans="4:36" ht="60" customHeight="1" x14ac:dyDescent="0.2">
      <c r="D69" s="197"/>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204" t="str">
        <f t="shared" si="1"/>
        <v/>
      </c>
      <c r="AJ69" s="124"/>
    </row>
    <row r="70" spans="4:36" ht="60" customHeight="1" x14ac:dyDescent="0.2">
      <c r="D70" s="197"/>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204" t="str">
        <f t="shared" si="1"/>
        <v/>
      </c>
      <c r="AJ70" s="124"/>
    </row>
    <row r="71" spans="4:36" ht="60" customHeight="1" x14ac:dyDescent="0.2">
      <c r="D71" s="197"/>
      <c r="E71" s="198"/>
      <c r="F71" s="198"/>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204" t="str">
        <f t="shared" si="1"/>
        <v/>
      </c>
      <c r="AJ71" s="124"/>
    </row>
    <row r="72" spans="4:36" ht="60" customHeight="1" x14ac:dyDescent="0.2">
      <c r="D72" s="197"/>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204" t="str">
        <f t="shared" ref="AI72:AI135" si="2">IF(A72="","",SUM(D72:AH72))</f>
        <v/>
      </c>
      <c r="AJ72" s="124"/>
    </row>
    <row r="73" spans="4:36" ht="60" customHeight="1" x14ac:dyDescent="0.2">
      <c r="D73" s="197"/>
      <c r="E73" s="198"/>
      <c r="F73" s="198"/>
      <c r="G73" s="198"/>
      <c r="H73" s="198"/>
      <c r="I73" s="198"/>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204" t="str">
        <f t="shared" si="2"/>
        <v/>
      </c>
      <c r="AJ73" s="124"/>
    </row>
    <row r="74" spans="4:36" ht="60" customHeight="1" x14ac:dyDescent="0.2">
      <c r="D74" s="197"/>
      <c r="E74" s="198"/>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204" t="str">
        <f t="shared" si="2"/>
        <v/>
      </c>
      <c r="AJ74" s="124"/>
    </row>
    <row r="75" spans="4:36" ht="60" customHeight="1" x14ac:dyDescent="0.2">
      <c r="D75" s="197"/>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204" t="str">
        <f t="shared" si="2"/>
        <v/>
      </c>
      <c r="AJ75" s="124"/>
    </row>
    <row r="76" spans="4:36" ht="60" customHeight="1" x14ac:dyDescent="0.2">
      <c r="D76" s="197"/>
      <c r="E76" s="198"/>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204" t="str">
        <f t="shared" si="2"/>
        <v/>
      </c>
      <c r="AJ76" s="124"/>
    </row>
    <row r="77" spans="4:36" ht="60" customHeight="1" x14ac:dyDescent="0.2">
      <c r="D77" s="197"/>
      <c r="E77" s="198"/>
      <c r="F77" s="198"/>
      <c r="G77" s="19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204" t="str">
        <f t="shared" si="2"/>
        <v/>
      </c>
      <c r="AJ77" s="124"/>
    </row>
    <row r="78" spans="4:36" ht="60" customHeight="1" x14ac:dyDescent="0.2">
      <c r="D78" s="197"/>
      <c r="E78" s="198"/>
      <c r="F78" s="198"/>
      <c r="G78" s="19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204" t="str">
        <f t="shared" si="2"/>
        <v/>
      </c>
      <c r="AJ78" s="124"/>
    </row>
    <row r="79" spans="4:36" ht="60" customHeight="1" x14ac:dyDescent="0.2">
      <c r="D79" s="197"/>
      <c r="E79" s="198"/>
      <c r="F79" s="198"/>
      <c r="G79" s="19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204" t="str">
        <f t="shared" si="2"/>
        <v/>
      </c>
      <c r="AJ79" s="124"/>
    </row>
    <row r="80" spans="4:36" ht="60" customHeight="1" x14ac:dyDescent="0.2">
      <c r="D80" s="197"/>
      <c r="E80" s="198"/>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204" t="str">
        <f t="shared" si="2"/>
        <v/>
      </c>
      <c r="AJ80" s="124"/>
    </row>
    <row r="81" spans="4:36" ht="60" customHeight="1" x14ac:dyDescent="0.2">
      <c r="D81" s="197"/>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204" t="str">
        <f t="shared" si="2"/>
        <v/>
      </c>
      <c r="AJ81" s="124"/>
    </row>
    <row r="82" spans="4:36" ht="60" customHeight="1" x14ac:dyDescent="0.2">
      <c r="D82" s="197"/>
      <c r="E82" s="198"/>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204" t="str">
        <f t="shared" si="2"/>
        <v/>
      </c>
      <c r="AJ82" s="124"/>
    </row>
    <row r="83" spans="4:36" ht="60" customHeight="1" x14ac:dyDescent="0.2">
      <c r="D83" s="197"/>
      <c r="E83" s="198"/>
      <c r="F83" s="198"/>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204" t="str">
        <f t="shared" si="2"/>
        <v/>
      </c>
      <c r="AJ83" s="124"/>
    </row>
    <row r="84" spans="4:36" ht="60" customHeight="1" x14ac:dyDescent="0.2">
      <c r="D84" s="197"/>
      <c r="E84" s="198"/>
      <c r="F84" s="198"/>
      <c r="G84" s="198"/>
      <c r="H84" s="198"/>
      <c r="I84" s="198"/>
      <c r="J84" s="198"/>
      <c r="K84" s="198"/>
      <c r="L84" s="198"/>
      <c r="M84" s="198"/>
      <c r="N84" s="198"/>
      <c r="O84" s="198"/>
      <c r="P84" s="198"/>
      <c r="Q84" s="198"/>
      <c r="R84" s="198"/>
      <c r="S84" s="198"/>
      <c r="T84" s="198"/>
      <c r="U84" s="198"/>
      <c r="V84" s="198"/>
      <c r="W84" s="198"/>
      <c r="X84" s="198"/>
      <c r="Y84" s="198"/>
      <c r="Z84" s="198"/>
      <c r="AA84" s="198"/>
      <c r="AB84" s="198"/>
      <c r="AC84" s="198"/>
      <c r="AD84" s="198"/>
      <c r="AE84" s="198"/>
      <c r="AF84" s="198"/>
      <c r="AG84" s="198"/>
      <c r="AH84" s="198"/>
      <c r="AI84" s="204" t="str">
        <f t="shared" si="2"/>
        <v/>
      </c>
      <c r="AJ84" s="124"/>
    </row>
    <row r="85" spans="4:36" ht="60" customHeight="1" x14ac:dyDescent="0.2">
      <c r="D85" s="197"/>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204" t="str">
        <f t="shared" si="2"/>
        <v/>
      </c>
      <c r="AJ85" s="124"/>
    </row>
    <row r="86" spans="4:36" ht="60" customHeight="1" x14ac:dyDescent="0.2">
      <c r="D86" s="197"/>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204" t="str">
        <f t="shared" si="2"/>
        <v/>
      </c>
      <c r="AJ86" s="124"/>
    </row>
    <row r="87" spans="4:36" ht="60" customHeight="1" x14ac:dyDescent="0.2">
      <c r="D87" s="197"/>
      <c r="E87" s="198"/>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204" t="str">
        <f t="shared" si="2"/>
        <v/>
      </c>
      <c r="AJ87" s="124"/>
    </row>
    <row r="88" spans="4:36" ht="60" customHeight="1" x14ac:dyDescent="0.2">
      <c r="D88" s="197"/>
      <c r="E88" s="198"/>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E88" s="198"/>
      <c r="AF88" s="198"/>
      <c r="AG88" s="198"/>
      <c r="AH88" s="198"/>
      <c r="AI88" s="204" t="str">
        <f t="shared" si="2"/>
        <v/>
      </c>
      <c r="AJ88" s="124"/>
    </row>
    <row r="89" spans="4:36" ht="60" customHeight="1" x14ac:dyDescent="0.2">
      <c r="D89" s="197"/>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204" t="str">
        <f t="shared" si="2"/>
        <v/>
      </c>
      <c r="AJ89" s="124"/>
    </row>
    <row r="90" spans="4:36" ht="60" customHeight="1" x14ac:dyDescent="0.2">
      <c r="D90" s="197"/>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8"/>
      <c r="AI90" s="204" t="str">
        <f t="shared" si="2"/>
        <v/>
      </c>
      <c r="AJ90" s="124"/>
    </row>
    <row r="91" spans="4:36" ht="60" customHeight="1" x14ac:dyDescent="0.2">
      <c r="D91" s="197"/>
      <c r="E91" s="198"/>
      <c r="F91" s="198"/>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198"/>
      <c r="AH91" s="198"/>
      <c r="AI91" s="204" t="str">
        <f t="shared" si="2"/>
        <v/>
      </c>
      <c r="AJ91" s="124"/>
    </row>
    <row r="92" spans="4:36" ht="60" customHeight="1" x14ac:dyDescent="0.2">
      <c r="D92" s="197"/>
      <c r="E92" s="198"/>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8"/>
      <c r="AH92" s="198"/>
      <c r="AI92" s="204" t="str">
        <f t="shared" si="2"/>
        <v/>
      </c>
      <c r="AJ92" s="124"/>
    </row>
    <row r="93" spans="4:36" ht="60" customHeight="1" x14ac:dyDescent="0.2">
      <c r="D93" s="197"/>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198"/>
      <c r="AI93" s="204" t="str">
        <f t="shared" si="2"/>
        <v/>
      </c>
      <c r="AJ93" s="124"/>
    </row>
    <row r="94" spans="4:36" ht="60" customHeight="1" x14ac:dyDescent="0.2">
      <c r="D94" s="197"/>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204" t="str">
        <f t="shared" si="2"/>
        <v/>
      </c>
      <c r="AJ94" s="124"/>
    </row>
    <row r="95" spans="4:36" ht="60" customHeight="1" x14ac:dyDescent="0.2">
      <c r="D95" s="197"/>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204" t="str">
        <f t="shared" si="2"/>
        <v/>
      </c>
      <c r="AJ95" s="124"/>
    </row>
    <row r="96" spans="4:36" ht="60" customHeight="1" x14ac:dyDescent="0.2">
      <c r="D96" s="197"/>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204" t="str">
        <f t="shared" si="2"/>
        <v/>
      </c>
      <c r="AJ96" s="124"/>
    </row>
    <row r="97" spans="4:36" ht="60" customHeight="1" x14ac:dyDescent="0.2">
      <c r="D97" s="197"/>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8"/>
      <c r="AI97" s="204" t="str">
        <f t="shared" si="2"/>
        <v/>
      </c>
      <c r="AJ97" s="124"/>
    </row>
    <row r="98" spans="4:36" ht="60" customHeight="1" x14ac:dyDescent="0.2">
      <c r="D98" s="197"/>
      <c r="E98" s="198"/>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c r="AE98" s="198"/>
      <c r="AF98" s="198"/>
      <c r="AG98" s="198"/>
      <c r="AH98" s="198"/>
      <c r="AI98" s="204" t="str">
        <f t="shared" si="2"/>
        <v/>
      </c>
      <c r="AJ98" s="124"/>
    </row>
    <row r="99" spans="4:36" ht="60" customHeight="1" x14ac:dyDescent="0.2">
      <c r="D99" s="197"/>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c r="AG99" s="198"/>
      <c r="AH99" s="198"/>
      <c r="AI99" s="204" t="str">
        <f t="shared" si="2"/>
        <v/>
      </c>
      <c r="AJ99" s="124"/>
    </row>
    <row r="100" spans="4:36" ht="60" customHeight="1" x14ac:dyDescent="0.2">
      <c r="D100" s="197"/>
      <c r="E100" s="198"/>
      <c r="F100" s="198"/>
      <c r="G100" s="198"/>
      <c r="H100" s="198"/>
      <c r="I100" s="198"/>
      <c r="J100" s="198"/>
      <c r="K100" s="198"/>
      <c r="L100" s="198"/>
      <c r="M100" s="198"/>
      <c r="N100" s="198"/>
      <c r="O100" s="198"/>
      <c r="P100" s="198"/>
      <c r="Q100" s="198"/>
      <c r="R100" s="198"/>
      <c r="S100" s="198"/>
      <c r="T100" s="198"/>
      <c r="U100" s="198"/>
      <c r="V100" s="198"/>
      <c r="W100" s="198"/>
      <c r="X100" s="198"/>
      <c r="Y100" s="198"/>
      <c r="Z100" s="198"/>
      <c r="AA100" s="198"/>
      <c r="AB100" s="198"/>
      <c r="AC100" s="198"/>
      <c r="AD100" s="198"/>
      <c r="AE100" s="198"/>
      <c r="AF100" s="198"/>
      <c r="AG100" s="198"/>
      <c r="AH100" s="198"/>
      <c r="AI100" s="204" t="str">
        <f t="shared" si="2"/>
        <v/>
      </c>
      <c r="AJ100" s="124"/>
    </row>
    <row r="101" spans="4:36" ht="60" customHeight="1" x14ac:dyDescent="0.2">
      <c r="D101" s="197"/>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204" t="str">
        <f t="shared" si="2"/>
        <v/>
      </c>
      <c r="AJ101" s="124"/>
    </row>
    <row r="102" spans="4:36" ht="60" customHeight="1" x14ac:dyDescent="0.2">
      <c r="D102" s="197"/>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204" t="str">
        <f t="shared" si="2"/>
        <v/>
      </c>
      <c r="AJ102" s="124"/>
    </row>
    <row r="103" spans="4:36" ht="60" customHeight="1" x14ac:dyDescent="0.2">
      <c r="D103" s="197"/>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204" t="str">
        <f t="shared" si="2"/>
        <v/>
      </c>
      <c r="AJ103" s="124"/>
    </row>
    <row r="104" spans="4:36" ht="60" customHeight="1" x14ac:dyDescent="0.2">
      <c r="D104" s="197"/>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204" t="str">
        <f t="shared" si="2"/>
        <v/>
      </c>
      <c r="AJ104" s="124"/>
    </row>
    <row r="105" spans="4:36" ht="60" customHeight="1" x14ac:dyDescent="0.2">
      <c r="D105" s="197"/>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204" t="str">
        <f t="shared" si="2"/>
        <v/>
      </c>
      <c r="AJ105" s="124"/>
    </row>
    <row r="106" spans="4:36" ht="60" customHeight="1" x14ac:dyDescent="0.2">
      <c r="D106" s="197"/>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c r="AB106" s="198"/>
      <c r="AC106" s="198"/>
      <c r="AD106" s="198"/>
      <c r="AE106" s="198"/>
      <c r="AF106" s="198"/>
      <c r="AG106" s="198"/>
      <c r="AH106" s="198"/>
      <c r="AI106" s="204" t="str">
        <f t="shared" si="2"/>
        <v/>
      </c>
      <c r="AJ106" s="124"/>
    </row>
    <row r="107" spans="4:36" ht="60" customHeight="1" x14ac:dyDescent="0.2">
      <c r="D107" s="197"/>
      <c r="E107" s="198"/>
      <c r="F107" s="198"/>
      <c r="G107" s="198"/>
      <c r="H107" s="198"/>
      <c r="I107" s="198"/>
      <c r="J107" s="198"/>
      <c r="K107" s="198"/>
      <c r="L107" s="198"/>
      <c r="M107" s="198"/>
      <c r="N107" s="198"/>
      <c r="O107" s="198"/>
      <c r="P107" s="198"/>
      <c r="Q107" s="198"/>
      <c r="R107" s="198"/>
      <c r="S107" s="198"/>
      <c r="T107" s="198"/>
      <c r="U107" s="198"/>
      <c r="V107" s="198"/>
      <c r="W107" s="198"/>
      <c r="X107" s="198"/>
      <c r="Y107" s="198"/>
      <c r="Z107" s="198"/>
      <c r="AA107" s="198"/>
      <c r="AB107" s="198"/>
      <c r="AC107" s="198"/>
      <c r="AD107" s="198"/>
      <c r="AE107" s="198"/>
      <c r="AF107" s="198"/>
      <c r="AG107" s="198"/>
      <c r="AH107" s="198"/>
      <c r="AI107" s="204" t="str">
        <f t="shared" si="2"/>
        <v/>
      </c>
      <c r="AJ107" s="124"/>
    </row>
    <row r="108" spans="4:36" ht="60" customHeight="1" x14ac:dyDescent="0.2">
      <c r="D108" s="197"/>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204" t="str">
        <f t="shared" si="2"/>
        <v/>
      </c>
      <c r="AJ108" s="124"/>
    </row>
    <row r="109" spans="4:36" ht="60" customHeight="1" x14ac:dyDescent="0.2">
      <c r="D109" s="197"/>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204" t="str">
        <f t="shared" si="2"/>
        <v/>
      </c>
      <c r="AJ109" s="124"/>
    </row>
    <row r="110" spans="4:36" ht="60" customHeight="1" x14ac:dyDescent="0.2">
      <c r="D110" s="197"/>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204" t="str">
        <f t="shared" si="2"/>
        <v/>
      </c>
      <c r="AJ110" s="124"/>
    </row>
    <row r="111" spans="4:36" ht="60" customHeight="1" x14ac:dyDescent="0.2">
      <c r="D111" s="197"/>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198"/>
      <c r="AI111" s="204" t="str">
        <f t="shared" si="2"/>
        <v/>
      </c>
      <c r="AJ111" s="124"/>
    </row>
    <row r="112" spans="4:36" ht="60" customHeight="1" x14ac:dyDescent="0.2">
      <c r="D112" s="197"/>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c r="AH112" s="198"/>
      <c r="AI112" s="204" t="str">
        <f t="shared" si="2"/>
        <v/>
      </c>
      <c r="AJ112" s="124"/>
    </row>
    <row r="113" spans="4:36" ht="60" customHeight="1" x14ac:dyDescent="0.2">
      <c r="D113" s="197"/>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c r="AI113" s="204" t="str">
        <f t="shared" si="2"/>
        <v/>
      </c>
      <c r="AJ113" s="124"/>
    </row>
    <row r="114" spans="4:36" ht="60" customHeight="1" x14ac:dyDescent="0.2">
      <c r="D114" s="197"/>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c r="AI114" s="204" t="str">
        <f t="shared" si="2"/>
        <v/>
      </c>
      <c r="AJ114" s="124"/>
    </row>
    <row r="115" spans="4:36" ht="60" customHeight="1" x14ac:dyDescent="0.2">
      <c r="D115" s="197"/>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8"/>
      <c r="AH115" s="198"/>
      <c r="AI115" s="204" t="str">
        <f t="shared" si="2"/>
        <v/>
      </c>
      <c r="AJ115" s="124"/>
    </row>
    <row r="116" spans="4:36" ht="60" customHeight="1" x14ac:dyDescent="0.2">
      <c r="D116" s="197"/>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204" t="str">
        <f t="shared" si="2"/>
        <v/>
      </c>
      <c r="AJ116" s="124"/>
    </row>
    <row r="117" spans="4:36" ht="60" customHeight="1" x14ac:dyDescent="0.2">
      <c r="D117" s="197"/>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204" t="str">
        <f t="shared" si="2"/>
        <v/>
      </c>
      <c r="AJ117" s="124"/>
    </row>
    <row r="118" spans="4:36" ht="60" customHeight="1" x14ac:dyDescent="0.2">
      <c r="D118" s="197"/>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204" t="str">
        <f t="shared" si="2"/>
        <v/>
      </c>
      <c r="AJ118" s="124"/>
    </row>
    <row r="119" spans="4:36" ht="60" customHeight="1" x14ac:dyDescent="0.2">
      <c r="D119" s="197"/>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c r="AI119" s="204" t="str">
        <f t="shared" si="2"/>
        <v/>
      </c>
      <c r="AJ119" s="124"/>
    </row>
    <row r="120" spans="4:36" ht="60" customHeight="1" x14ac:dyDescent="0.2">
      <c r="D120" s="197"/>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204" t="str">
        <f t="shared" si="2"/>
        <v/>
      </c>
      <c r="AJ120" s="124"/>
    </row>
    <row r="121" spans="4:36" ht="60" customHeight="1" x14ac:dyDescent="0.2">
      <c r="D121" s="197"/>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204" t="str">
        <f t="shared" si="2"/>
        <v/>
      </c>
      <c r="AJ121" s="124"/>
    </row>
    <row r="122" spans="4:36" ht="60" customHeight="1" x14ac:dyDescent="0.2">
      <c r="D122" s="197"/>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204" t="str">
        <f t="shared" si="2"/>
        <v/>
      </c>
      <c r="AJ122" s="124"/>
    </row>
    <row r="123" spans="4:36" ht="60" customHeight="1" x14ac:dyDescent="0.2">
      <c r="D123" s="197"/>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204" t="str">
        <f t="shared" si="2"/>
        <v/>
      </c>
      <c r="AJ123" s="124"/>
    </row>
    <row r="124" spans="4:36" ht="60" customHeight="1" x14ac:dyDescent="0.2">
      <c r="D124" s="197"/>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8"/>
      <c r="AE124" s="198"/>
      <c r="AF124" s="198"/>
      <c r="AG124" s="198"/>
      <c r="AH124" s="198"/>
      <c r="AI124" s="204" t="str">
        <f t="shared" si="2"/>
        <v/>
      </c>
      <c r="AJ124" s="124"/>
    </row>
    <row r="125" spans="4:36" ht="60" customHeight="1" x14ac:dyDescent="0.2">
      <c r="D125" s="197"/>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204" t="str">
        <f t="shared" si="2"/>
        <v/>
      </c>
      <c r="AJ125" s="124"/>
    </row>
    <row r="126" spans="4:36" ht="60" customHeight="1" x14ac:dyDescent="0.2">
      <c r="D126" s="197"/>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c r="AF126" s="198"/>
      <c r="AG126" s="198"/>
      <c r="AH126" s="198"/>
      <c r="AI126" s="204" t="str">
        <f t="shared" si="2"/>
        <v/>
      </c>
      <c r="AJ126" s="124"/>
    </row>
    <row r="127" spans="4:36" ht="60" customHeight="1" x14ac:dyDescent="0.2">
      <c r="D127" s="197"/>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8"/>
      <c r="AB127" s="198"/>
      <c r="AC127" s="198"/>
      <c r="AD127" s="198"/>
      <c r="AE127" s="198"/>
      <c r="AF127" s="198"/>
      <c r="AG127" s="198"/>
      <c r="AH127" s="198"/>
      <c r="AI127" s="204" t="str">
        <f t="shared" si="2"/>
        <v/>
      </c>
      <c r="AJ127" s="124"/>
    </row>
    <row r="128" spans="4:36" ht="60" customHeight="1" x14ac:dyDescent="0.2">
      <c r="D128" s="197"/>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204" t="str">
        <f t="shared" si="2"/>
        <v/>
      </c>
      <c r="AJ128" s="124"/>
    </row>
    <row r="129" spans="4:36" ht="60" customHeight="1" x14ac:dyDescent="0.2">
      <c r="D129" s="197"/>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204" t="str">
        <f t="shared" si="2"/>
        <v/>
      </c>
      <c r="AJ129" s="124"/>
    </row>
    <row r="130" spans="4:36" ht="60" customHeight="1" x14ac:dyDescent="0.2">
      <c r="D130" s="197"/>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204" t="str">
        <f t="shared" si="2"/>
        <v/>
      </c>
      <c r="AJ130" s="124"/>
    </row>
    <row r="131" spans="4:36" ht="60" customHeight="1" x14ac:dyDescent="0.2">
      <c r="D131" s="197"/>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204" t="str">
        <f t="shared" si="2"/>
        <v/>
      </c>
      <c r="AJ131" s="124"/>
    </row>
    <row r="132" spans="4:36" ht="60" customHeight="1" x14ac:dyDescent="0.2">
      <c r="D132" s="197"/>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204" t="str">
        <f t="shared" si="2"/>
        <v/>
      </c>
      <c r="AJ132" s="124"/>
    </row>
    <row r="133" spans="4:36" ht="60" customHeight="1" x14ac:dyDescent="0.2">
      <c r="D133" s="197"/>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204" t="str">
        <f t="shared" si="2"/>
        <v/>
      </c>
      <c r="AJ133" s="124"/>
    </row>
    <row r="134" spans="4:36" ht="60" customHeight="1" x14ac:dyDescent="0.2">
      <c r="D134" s="197"/>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204" t="str">
        <f t="shared" si="2"/>
        <v/>
      </c>
      <c r="AJ134" s="124"/>
    </row>
    <row r="135" spans="4:36" ht="60" customHeight="1" x14ac:dyDescent="0.2">
      <c r="D135" s="197"/>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204" t="str">
        <f t="shared" si="2"/>
        <v/>
      </c>
      <c r="AJ135" s="124"/>
    </row>
    <row r="136" spans="4:36" ht="60" customHeight="1" x14ac:dyDescent="0.2">
      <c r="D136" s="197"/>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204" t="str">
        <f t="shared" ref="AI136:AI199" si="3">IF(A136="","",SUM(D136:AH136))</f>
        <v/>
      </c>
      <c r="AJ136" s="124"/>
    </row>
    <row r="137" spans="4:36" ht="60" customHeight="1" x14ac:dyDescent="0.2">
      <c r="D137" s="197"/>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204" t="str">
        <f t="shared" si="3"/>
        <v/>
      </c>
      <c r="AJ137" s="124"/>
    </row>
    <row r="138" spans="4:36" ht="60" customHeight="1" x14ac:dyDescent="0.2">
      <c r="D138" s="197"/>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204" t="str">
        <f t="shared" si="3"/>
        <v/>
      </c>
      <c r="AJ138" s="124"/>
    </row>
    <row r="139" spans="4:36" ht="60" customHeight="1" x14ac:dyDescent="0.2">
      <c r="D139" s="197"/>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204" t="str">
        <f t="shared" si="3"/>
        <v/>
      </c>
      <c r="AJ139" s="124"/>
    </row>
    <row r="140" spans="4:36" ht="60" customHeight="1" x14ac:dyDescent="0.2">
      <c r="D140" s="197"/>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204" t="str">
        <f t="shared" si="3"/>
        <v/>
      </c>
      <c r="AJ140" s="124"/>
    </row>
    <row r="141" spans="4:36" ht="60" customHeight="1" x14ac:dyDescent="0.2">
      <c r="D141" s="197"/>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8"/>
      <c r="AB141" s="198"/>
      <c r="AC141" s="198"/>
      <c r="AD141" s="198"/>
      <c r="AE141" s="198"/>
      <c r="AF141" s="198"/>
      <c r="AG141" s="198"/>
      <c r="AH141" s="198"/>
      <c r="AI141" s="204" t="str">
        <f t="shared" si="3"/>
        <v/>
      </c>
      <c r="AJ141" s="124"/>
    </row>
    <row r="142" spans="4:36" ht="60" customHeight="1" x14ac:dyDescent="0.2">
      <c r="D142" s="197"/>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c r="AA142" s="198"/>
      <c r="AB142" s="198"/>
      <c r="AC142" s="198"/>
      <c r="AD142" s="198"/>
      <c r="AE142" s="198"/>
      <c r="AF142" s="198"/>
      <c r="AG142" s="198"/>
      <c r="AH142" s="198"/>
      <c r="AI142" s="204" t="str">
        <f t="shared" si="3"/>
        <v/>
      </c>
      <c r="AJ142" s="124"/>
    </row>
    <row r="143" spans="4:36" ht="60" customHeight="1" x14ac:dyDescent="0.2">
      <c r="D143" s="197"/>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c r="AA143" s="198"/>
      <c r="AB143" s="198"/>
      <c r="AC143" s="198"/>
      <c r="AD143" s="198"/>
      <c r="AE143" s="198"/>
      <c r="AF143" s="198"/>
      <c r="AG143" s="198"/>
      <c r="AH143" s="198"/>
      <c r="AI143" s="204" t="str">
        <f t="shared" si="3"/>
        <v/>
      </c>
      <c r="AJ143" s="124"/>
    </row>
    <row r="144" spans="4:36" ht="60" customHeight="1" x14ac:dyDescent="0.2">
      <c r="D144" s="197"/>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c r="AA144" s="198"/>
      <c r="AB144" s="198"/>
      <c r="AC144" s="198"/>
      <c r="AD144" s="198"/>
      <c r="AE144" s="198"/>
      <c r="AF144" s="198"/>
      <c r="AG144" s="198"/>
      <c r="AH144" s="198"/>
      <c r="AI144" s="204" t="str">
        <f t="shared" si="3"/>
        <v/>
      </c>
      <c r="AJ144" s="124"/>
    </row>
    <row r="145" spans="4:36" ht="60" customHeight="1" x14ac:dyDescent="0.2">
      <c r="D145" s="197"/>
      <c r="E145" s="198"/>
      <c r="F145" s="198"/>
      <c r="G145" s="198"/>
      <c r="H145" s="198"/>
      <c r="I145" s="198"/>
      <c r="J145" s="198"/>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204" t="str">
        <f t="shared" si="3"/>
        <v/>
      </c>
      <c r="AJ145" s="124"/>
    </row>
    <row r="146" spans="4:36" ht="60" customHeight="1" x14ac:dyDescent="0.2">
      <c r="D146" s="197"/>
      <c r="E146" s="198"/>
      <c r="F146" s="198"/>
      <c r="G146" s="198"/>
      <c r="H146" s="198"/>
      <c r="I146" s="198"/>
      <c r="J146" s="198"/>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204" t="str">
        <f t="shared" si="3"/>
        <v/>
      </c>
      <c r="AJ146" s="124"/>
    </row>
    <row r="147" spans="4:36" ht="60" customHeight="1" x14ac:dyDescent="0.2">
      <c r="D147" s="197"/>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204" t="str">
        <f t="shared" si="3"/>
        <v/>
      </c>
      <c r="AJ147" s="124"/>
    </row>
    <row r="148" spans="4:36" ht="60" customHeight="1" x14ac:dyDescent="0.2">
      <c r="D148" s="197"/>
      <c r="E148" s="198"/>
      <c r="F148" s="198"/>
      <c r="G148" s="198"/>
      <c r="H148" s="198"/>
      <c r="I148" s="198"/>
      <c r="J148" s="198"/>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204" t="str">
        <f t="shared" si="3"/>
        <v/>
      </c>
      <c r="AJ148" s="124"/>
    </row>
    <row r="149" spans="4:36" ht="60" customHeight="1" x14ac:dyDescent="0.2">
      <c r="D149" s="197"/>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c r="AA149" s="198"/>
      <c r="AB149" s="198"/>
      <c r="AC149" s="198"/>
      <c r="AD149" s="198"/>
      <c r="AE149" s="198"/>
      <c r="AF149" s="198"/>
      <c r="AG149" s="198"/>
      <c r="AH149" s="198"/>
      <c r="AI149" s="204" t="str">
        <f t="shared" si="3"/>
        <v/>
      </c>
      <c r="AJ149" s="124"/>
    </row>
    <row r="150" spans="4:36" ht="60" customHeight="1" x14ac:dyDescent="0.2">
      <c r="D150" s="197"/>
      <c r="E150" s="198"/>
      <c r="F150" s="198"/>
      <c r="G150" s="198"/>
      <c r="H150" s="198"/>
      <c r="I150" s="198"/>
      <c r="J150" s="198"/>
      <c r="K150" s="198"/>
      <c r="L150" s="198"/>
      <c r="M150" s="198"/>
      <c r="N150" s="198"/>
      <c r="O150" s="198"/>
      <c r="P150" s="198"/>
      <c r="Q150" s="198"/>
      <c r="R150" s="198"/>
      <c r="S150" s="198"/>
      <c r="T150" s="198"/>
      <c r="U150" s="198"/>
      <c r="V150" s="198"/>
      <c r="W150" s="198"/>
      <c r="X150" s="198"/>
      <c r="Y150" s="198"/>
      <c r="Z150" s="198"/>
      <c r="AA150" s="198"/>
      <c r="AB150" s="198"/>
      <c r="AC150" s="198"/>
      <c r="AD150" s="198"/>
      <c r="AE150" s="198"/>
      <c r="AF150" s="198"/>
      <c r="AG150" s="198"/>
      <c r="AH150" s="198"/>
      <c r="AI150" s="204" t="str">
        <f t="shared" si="3"/>
        <v/>
      </c>
      <c r="AJ150" s="124"/>
    </row>
    <row r="151" spans="4:36" ht="60" customHeight="1" x14ac:dyDescent="0.2">
      <c r="D151" s="197"/>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c r="AB151" s="198"/>
      <c r="AC151" s="198"/>
      <c r="AD151" s="198"/>
      <c r="AE151" s="198"/>
      <c r="AF151" s="198"/>
      <c r="AG151" s="198"/>
      <c r="AH151" s="198"/>
      <c r="AI151" s="204" t="str">
        <f t="shared" si="3"/>
        <v/>
      </c>
      <c r="AJ151" s="124"/>
    </row>
    <row r="152" spans="4:36" ht="60" customHeight="1" x14ac:dyDescent="0.2">
      <c r="D152" s="197"/>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198"/>
      <c r="AA152" s="198"/>
      <c r="AB152" s="198"/>
      <c r="AC152" s="198"/>
      <c r="AD152" s="198"/>
      <c r="AE152" s="198"/>
      <c r="AF152" s="198"/>
      <c r="AG152" s="198"/>
      <c r="AH152" s="198"/>
      <c r="AI152" s="204" t="str">
        <f t="shared" si="3"/>
        <v/>
      </c>
      <c r="AJ152" s="124"/>
    </row>
    <row r="153" spans="4:36" ht="60" customHeight="1" x14ac:dyDescent="0.2">
      <c r="D153" s="197"/>
      <c r="E153" s="198"/>
      <c r="F153" s="198"/>
      <c r="G153" s="198"/>
      <c r="H153" s="198"/>
      <c r="I153" s="198"/>
      <c r="J153" s="198"/>
      <c r="K153" s="198"/>
      <c r="L153" s="198"/>
      <c r="M153" s="198"/>
      <c r="N153" s="198"/>
      <c r="O153" s="198"/>
      <c r="P153" s="198"/>
      <c r="Q153" s="198"/>
      <c r="R153" s="198"/>
      <c r="S153" s="198"/>
      <c r="T153" s="198"/>
      <c r="U153" s="198"/>
      <c r="V153" s="198"/>
      <c r="W153" s="198"/>
      <c r="X153" s="198"/>
      <c r="Y153" s="198"/>
      <c r="Z153" s="198"/>
      <c r="AA153" s="198"/>
      <c r="AB153" s="198"/>
      <c r="AC153" s="198"/>
      <c r="AD153" s="198"/>
      <c r="AE153" s="198"/>
      <c r="AF153" s="198"/>
      <c r="AG153" s="198"/>
      <c r="AH153" s="198"/>
      <c r="AI153" s="204" t="str">
        <f t="shared" si="3"/>
        <v/>
      </c>
      <c r="AJ153" s="124"/>
    </row>
    <row r="154" spans="4:36" ht="60" customHeight="1" x14ac:dyDescent="0.2">
      <c r="D154" s="197"/>
      <c r="E154" s="198"/>
      <c r="F154" s="198"/>
      <c r="G154" s="198"/>
      <c r="H154" s="198"/>
      <c r="I154" s="198"/>
      <c r="J154" s="198"/>
      <c r="K154" s="198"/>
      <c r="L154" s="198"/>
      <c r="M154" s="198"/>
      <c r="N154" s="198"/>
      <c r="O154" s="198"/>
      <c r="P154" s="198"/>
      <c r="Q154" s="198"/>
      <c r="R154" s="198"/>
      <c r="S154" s="198"/>
      <c r="T154" s="198"/>
      <c r="U154" s="198"/>
      <c r="V154" s="198"/>
      <c r="W154" s="198"/>
      <c r="X154" s="198"/>
      <c r="Y154" s="198"/>
      <c r="Z154" s="198"/>
      <c r="AA154" s="198"/>
      <c r="AB154" s="198"/>
      <c r="AC154" s="198"/>
      <c r="AD154" s="198"/>
      <c r="AE154" s="198"/>
      <c r="AF154" s="198"/>
      <c r="AG154" s="198"/>
      <c r="AH154" s="198"/>
      <c r="AI154" s="204" t="str">
        <f t="shared" si="3"/>
        <v/>
      </c>
      <c r="AJ154" s="124"/>
    </row>
    <row r="155" spans="4:36" ht="60" customHeight="1" x14ac:dyDescent="0.2">
      <c r="D155" s="197"/>
      <c r="E155" s="198"/>
      <c r="F155" s="198"/>
      <c r="G155" s="198"/>
      <c r="H155" s="198"/>
      <c r="I155" s="198"/>
      <c r="J155" s="198"/>
      <c r="K155" s="198"/>
      <c r="L155" s="198"/>
      <c r="M155" s="198"/>
      <c r="N155" s="198"/>
      <c r="O155" s="198"/>
      <c r="P155" s="198"/>
      <c r="Q155" s="198"/>
      <c r="R155" s="198"/>
      <c r="S155" s="198"/>
      <c r="T155" s="198"/>
      <c r="U155" s="198"/>
      <c r="V155" s="198"/>
      <c r="W155" s="198"/>
      <c r="X155" s="198"/>
      <c r="Y155" s="198"/>
      <c r="Z155" s="198"/>
      <c r="AA155" s="198"/>
      <c r="AB155" s="198"/>
      <c r="AC155" s="198"/>
      <c r="AD155" s="198"/>
      <c r="AE155" s="198"/>
      <c r="AF155" s="198"/>
      <c r="AG155" s="198"/>
      <c r="AH155" s="198"/>
      <c r="AI155" s="204" t="str">
        <f t="shared" si="3"/>
        <v/>
      </c>
      <c r="AJ155" s="124"/>
    </row>
    <row r="156" spans="4:36" ht="60" customHeight="1" x14ac:dyDescent="0.2">
      <c r="D156" s="197"/>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204" t="str">
        <f t="shared" si="3"/>
        <v/>
      </c>
      <c r="AJ156" s="124"/>
    </row>
    <row r="157" spans="4:36" ht="60" customHeight="1" x14ac:dyDescent="0.2">
      <c r="D157" s="197"/>
      <c r="E157" s="198"/>
      <c r="F157" s="198"/>
      <c r="G157" s="198"/>
      <c r="H157" s="198"/>
      <c r="I157" s="198"/>
      <c r="J157" s="198"/>
      <c r="K157" s="198"/>
      <c r="L157" s="198"/>
      <c r="M157" s="198"/>
      <c r="N157" s="198"/>
      <c r="O157" s="198"/>
      <c r="P157" s="198"/>
      <c r="Q157" s="198"/>
      <c r="R157" s="198"/>
      <c r="S157" s="198"/>
      <c r="T157" s="198"/>
      <c r="U157" s="198"/>
      <c r="V157" s="198"/>
      <c r="W157" s="198"/>
      <c r="X157" s="198"/>
      <c r="Y157" s="198"/>
      <c r="Z157" s="198"/>
      <c r="AA157" s="198"/>
      <c r="AB157" s="198"/>
      <c r="AC157" s="198"/>
      <c r="AD157" s="198"/>
      <c r="AE157" s="198"/>
      <c r="AF157" s="198"/>
      <c r="AG157" s="198"/>
      <c r="AH157" s="198"/>
      <c r="AI157" s="204" t="str">
        <f t="shared" si="3"/>
        <v/>
      </c>
      <c r="AJ157" s="124"/>
    </row>
    <row r="158" spans="4:36" ht="60" customHeight="1" x14ac:dyDescent="0.2">
      <c r="D158" s="197"/>
      <c r="E158" s="198"/>
      <c r="F158" s="198"/>
      <c r="G158" s="198"/>
      <c r="H158" s="198"/>
      <c r="I158" s="198"/>
      <c r="J158" s="198"/>
      <c r="K158" s="198"/>
      <c r="L158" s="198"/>
      <c r="M158" s="198"/>
      <c r="N158" s="198"/>
      <c r="O158" s="198"/>
      <c r="P158" s="198"/>
      <c r="Q158" s="198"/>
      <c r="R158" s="198"/>
      <c r="S158" s="198"/>
      <c r="T158" s="198"/>
      <c r="U158" s="198"/>
      <c r="V158" s="198"/>
      <c r="W158" s="198"/>
      <c r="X158" s="198"/>
      <c r="Y158" s="198"/>
      <c r="Z158" s="198"/>
      <c r="AA158" s="198"/>
      <c r="AB158" s="198"/>
      <c r="AC158" s="198"/>
      <c r="AD158" s="198"/>
      <c r="AE158" s="198"/>
      <c r="AF158" s="198"/>
      <c r="AG158" s="198"/>
      <c r="AH158" s="198"/>
      <c r="AI158" s="204" t="str">
        <f t="shared" si="3"/>
        <v/>
      </c>
      <c r="AJ158" s="124"/>
    </row>
    <row r="159" spans="4:36" ht="60" customHeight="1" x14ac:dyDescent="0.2">
      <c r="D159" s="197"/>
      <c r="E159" s="198"/>
      <c r="F159" s="198"/>
      <c r="G159" s="198"/>
      <c r="H159" s="198"/>
      <c r="I159" s="198"/>
      <c r="J159" s="198"/>
      <c r="K159" s="198"/>
      <c r="L159" s="198"/>
      <c r="M159" s="198"/>
      <c r="N159" s="198"/>
      <c r="O159" s="198"/>
      <c r="P159" s="198"/>
      <c r="Q159" s="198"/>
      <c r="R159" s="198"/>
      <c r="S159" s="198"/>
      <c r="T159" s="198"/>
      <c r="U159" s="198"/>
      <c r="V159" s="198"/>
      <c r="W159" s="198"/>
      <c r="X159" s="198"/>
      <c r="Y159" s="198"/>
      <c r="Z159" s="198"/>
      <c r="AA159" s="198"/>
      <c r="AB159" s="198"/>
      <c r="AC159" s="198"/>
      <c r="AD159" s="198"/>
      <c r="AE159" s="198"/>
      <c r="AF159" s="198"/>
      <c r="AG159" s="198"/>
      <c r="AH159" s="198"/>
      <c r="AI159" s="204" t="str">
        <f t="shared" si="3"/>
        <v/>
      </c>
      <c r="AJ159" s="124"/>
    </row>
    <row r="160" spans="4:36" ht="60" customHeight="1" x14ac:dyDescent="0.2">
      <c r="D160" s="197"/>
      <c r="E160" s="198"/>
      <c r="F160" s="198"/>
      <c r="G160" s="198"/>
      <c r="H160" s="198"/>
      <c r="I160" s="198"/>
      <c r="J160" s="198"/>
      <c r="K160" s="198"/>
      <c r="L160" s="198"/>
      <c r="M160" s="198"/>
      <c r="N160" s="198"/>
      <c r="O160" s="198"/>
      <c r="P160" s="198"/>
      <c r="Q160" s="198"/>
      <c r="R160" s="198"/>
      <c r="S160" s="198"/>
      <c r="T160" s="198"/>
      <c r="U160" s="198"/>
      <c r="V160" s="198"/>
      <c r="W160" s="198"/>
      <c r="X160" s="198"/>
      <c r="Y160" s="198"/>
      <c r="Z160" s="198"/>
      <c r="AA160" s="198"/>
      <c r="AB160" s="198"/>
      <c r="AC160" s="198"/>
      <c r="AD160" s="198"/>
      <c r="AE160" s="198"/>
      <c r="AF160" s="198"/>
      <c r="AG160" s="198"/>
      <c r="AH160" s="198"/>
      <c r="AI160" s="204" t="str">
        <f t="shared" si="3"/>
        <v/>
      </c>
      <c r="AJ160" s="124"/>
    </row>
    <row r="161" spans="4:36" ht="60" customHeight="1" x14ac:dyDescent="0.2">
      <c r="D161" s="197"/>
      <c r="E161" s="198"/>
      <c r="F161" s="198"/>
      <c r="G161" s="198"/>
      <c r="H161" s="198"/>
      <c r="I161" s="198"/>
      <c r="J161" s="198"/>
      <c r="K161" s="198"/>
      <c r="L161" s="198"/>
      <c r="M161" s="198"/>
      <c r="N161" s="198"/>
      <c r="O161" s="198"/>
      <c r="P161" s="198"/>
      <c r="Q161" s="198"/>
      <c r="R161" s="198"/>
      <c r="S161" s="198"/>
      <c r="T161" s="198"/>
      <c r="U161" s="198"/>
      <c r="V161" s="198"/>
      <c r="W161" s="198"/>
      <c r="X161" s="198"/>
      <c r="Y161" s="198"/>
      <c r="Z161" s="198"/>
      <c r="AA161" s="198"/>
      <c r="AB161" s="198"/>
      <c r="AC161" s="198"/>
      <c r="AD161" s="198"/>
      <c r="AE161" s="198"/>
      <c r="AF161" s="198"/>
      <c r="AG161" s="198"/>
      <c r="AH161" s="198"/>
      <c r="AI161" s="204" t="str">
        <f t="shared" si="3"/>
        <v/>
      </c>
      <c r="AJ161" s="124"/>
    </row>
    <row r="162" spans="4:36" ht="60" customHeight="1" x14ac:dyDescent="0.2">
      <c r="D162" s="197"/>
      <c r="E162" s="198"/>
      <c r="F162" s="198"/>
      <c r="G162" s="198"/>
      <c r="H162" s="198"/>
      <c r="I162" s="198"/>
      <c r="J162" s="198"/>
      <c r="K162" s="198"/>
      <c r="L162" s="198"/>
      <c r="M162" s="198"/>
      <c r="N162" s="198"/>
      <c r="O162" s="198"/>
      <c r="P162" s="198"/>
      <c r="Q162" s="198"/>
      <c r="R162" s="198"/>
      <c r="S162" s="198"/>
      <c r="T162" s="198"/>
      <c r="U162" s="198"/>
      <c r="V162" s="198"/>
      <c r="W162" s="198"/>
      <c r="X162" s="198"/>
      <c r="Y162" s="198"/>
      <c r="Z162" s="198"/>
      <c r="AA162" s="198"/>
      <c r="AB162" s="198"/>
      <c r="AC162" s="198"/>
      <c r="AD162" s="198"/>
      <c r="AE162" s="198"/>
      <c r="AF162" s="198"/>
      <c r="AG162" s="198"/>
      <c r="AH162" s="198"/>
      <c r="AI162" s="204" t="str">
        <f t="shared" si="3"/>
        <v/>
      </c>
      <c r="AJ162" s="124"/>
    </row>
    <row r="163" spans="4:36" ht="60" customHeight="1" x14ac:dyDescent="0.2">
      <c r="D163" s="197"/>
      <c r="E163" s="198"/>
      <c r="F163" s="198"/>
      <c r="G163" s="198"/>
      <c r="H163" s="198"/>
      <c r="I163" s="198"/>
      <c r="J163" s="198"/>
      <c r="K163" s="198"/>
      <c r="L163" s="198"/>
      <c r="M163" s="198"/>
      <c r="N163" s="198"/>
      <c r="O163" s="198"/>
      <c r="P163" s="198"/>
      <c r="Q163" s="198"/>
      <c r="R163" s="198"/>
      <c r="S163" s="198"/>
      <c r="T163" s="198"/>
      <c r="U163" s="198"/>
      <c r="V163" s="198"/>
      <c r="W163" s="198"/>
      <c r="X163" s="198"/>
      <c r="Y163" s="198"/>
      <c r="Z163" s="198"/>
      <c r="AA163" s="198"/>
      <c r="AB163" s="198"/>
      <c r="AC163" s="198"/>
      <c r="AD163" s="198"/>
      <c r="AE163" s="198"/>
      <c r="AF163" s="198"/>
      <c r="AG163" s="198"/>
      <c r="AH163" s="198"/>
      <c r="AI163" s="204" t="str">
        <f t="shared" si="3"/>
        <v/>
      </c>
      <c r="AJ163" s="124"/>
    </row>
    <row r="164" spans="4:36" ht="60" customHeight="1" x14ac:dyDescent="0.2">
      <c r="D164" s="197"/>
      <c r="E164" s="198"/>
      <c r="F164" s="198"/>
      <c r="G164" s="198"/>
      <c r="H164" s="198"/>
      <c r="I164" s="198"/>
      <c r="J164" s="198"/>
      <c r="K164" s="198"/>
      <c r="L164" s="198"/>
      <c r="M164" s="198"/>
      <c r="N164" s="198"/>
      <c r="O164" s="198"/>
      <c r="P164" s="198"/>
      <c r="Q164" s="198"/>
      <c r="R164" s="198"/>
      <c r="S164" s="198"/>
      <c r="T164" s="198"/>
      <c r="U164" s="198"/>
      <c r="V164" s="198"/>
      <c r="W164" s="198"/>
      <c r="X164" s="198"/>
      <c r="Y164" s="198"/>
      <c r="Z164" s="198"/>
      <c r="AA164" s="198"/>
      <c r="AB164" s="198"/>
      <c r="AC164" s="198"/>
      <c r="AD164" s="198"/>
      <c r="AE164" s="198"/>
      <c r="AF164" s="198"/>
      <c r="AG164" s="198"/>
      <c r="AH164" s="198"/>
      <c r="AI164" s="204" t="str">
        <f t="shared" si="3"/>
        <v/>
      </c>
      <c r="AJ164" s="124"/>
    </row>
    <row r="165" spans="4:36" ht="60" customHeight="1" x14ac:dyDescent="0.2">
      <c r="D165" s="197"/>
      <c r="E165" s="198"/>
      <c r="F165" s="198"/>
      <c r="G165" s="198"/>
      <c r="H165" s="198"/>
      <c r="I165" s="198"/>
      <c r="J165" s="198"/>
      <c r="K165" s="198"/>
      <c r="L165" s="198"/>
      <c r="M165" s="198"/>
      <c r="N165" s="198"/>
      <c r="O165" s="198"/>
      <c r="P165" s="198"/>
      <c r="Q165" s="198"/>
      <c r="R165" s="198"/>
      <c r="S165" s="198"/>
      <c r="T165" s="198"/>
      <c r="U165" s="198"/>
      <c r="V165" s="198"/>
      <c r="W165" s="198"/>
      <c r="X165" s="198"/>
      <c r="Y165" s="198"/>
      <c r="Z165" s="198"/>
      <c r="AA165" s="198"/>
      <c r="AB165" s="198"/>
      <c r="AC165" s="198"/>
      <c r="AD165" s="198"/>
      <c r="AE165" s="198"/>
      <c r="AF165" s="198"/>
      <c r="AG165" s="198"/>
      <c r="AH165" s="198"/>
      <c r="AI165" s="204" t="str">
        <f t="shared" si="3"/>
        <v/>
      </c>
      <c r="AJ165" s="124"/>
    </row>
    <row r="166" spans="4:36" ht="60" customHeight="1" x14ac:dyDescent="0.2">
      <c r="D166" s="197"/>
      <c r="E166" s="198"/>
      <c r="F166" s="198"/>
      <c r="G166" s="198"/>
      <c r="H166" s="198"/>
      <c r="I166" s="198"/>
      <c r="J166" s="198"/>
      <c r="K166" s="198"/>
      <c r="L166" s="198"/>
      <c r="M166" s="198"/>
      <c r="N166" s="198"/>
      <c r="O166" s="198"/>
      <c r="P166" s="198"/>
      <c r="Q166" s="198"/>
      <c r="R166" s="198"/>
      <c r="S166" s="198"/>
      <c r="T166" s="198"/>
      <c r="U166" s="198"/>
      <c r="V166" s="198"/>
      <c r="W166" s="198"/>
      <c r="X166" s="198"/>
      <c r="Y166" s="198"/>
      <c r="Z166" s="198"/>
      <c r="AA166" s="198"/>
      <c r="AB166" s="198"/>
      <c r="AC166" s="198"/>
      <c r="AD166" s="198"/>
      <c r="AE166" s="198"/>
      <c r="AF166" s="198"/>
      <c r="AG166" s="198"/>
      <c r="AH166" s="198"/>
      <c r="AI166" s="204" t="str">
        <f t="shared" si="3"/>
        <v/>
      </c>
      <c r="AJ166" s="124"/>
    </row>
    <row r="167" spans="4:36" ht="60" customHeight="1" x14ac:dyDescent="0.2">
      <c r="D167" s="197"/>
      <c r="E167" s="198"/>
      <c r="F167" s="198"/>
      <c r="G167" s="198"/>
      <c r="H167" s="198"/>
      <c r="I167" s="198"/>
      <c r="J167" s="198"/>
      <c r="K167" s="198"/>
      <c r="L167" s="198"/>
      <c r="M167" s="198"/>
      <c r="N167" s="198"/>
      <c r="O167" s="198"/>
      <c r="P167" s="198"/>
      <c r="Q167" s="198"/>
      <c r="R167" s="198"/>
      <c r="S167" s="198"/>
      <c r="T167" s="198"/>
      <c r="U167" s="198"/>
      <c r="V167" s="198"/>
      <c r="W167" s="198"/>
      <c r="X167" s="198"/>
      <c r="Y167" s="198"/>
      <c r="Z167" s="198"/>
      <c r="AA167" s="198"/>
      <c r="AB167" s="198"/>
      <c r="AC167" s="198"/>
      <c r="AD167" s="198"/>
      <c r="AE167" s="198"/>
      <c r="AF167" s="198"/>
      <c r="AG167" s="198"/>
      <c r="AH167" s="198"/>
      <c r="AI167" s="204" t="str">
        <f t="shared" si="3"/>
        <v/>
      </c>
      <c r="AJ167" s="124"/>
    </row>
    <row r="168" spans="4:36" ht="60" customHeight="1" x14ac:dyDescent="0.2">
      <c r="D168" s="197"/>
      <c r="E168" s="198"/>
      <c r="F168" s="198"/>
      <c r="G168" s="198"/>
      <c r="H168" s="198"/>
      <c r="I168" s="198"/>
      <c r="J168" s="198"/>
      <c r="K168" s="198"/>
      <c r="L168" s="198"/>
      <c r="M168" s="198"/>
      <c r="N168" s="198"/>
      <c r="O168" s="198"/>
      <c r="P168" s="198"/>
      <c r="Q168" s="198"/>
      <c r="R168" s="198"/>
      <c r="S168" s="198"/>
      <c r="T168" s="198"/>
      <c r="U168" s="198"/>
      <c r="V168" s="198"/>
      <c r="W168" s="198"/>
      <c r="X168" s="198"/>
      <c r="Y168" s="198"/>
      <c r="Z168" s="198"/>
      <c r="AA168" s="198"/>
      <c r="AB168" s="198"/>
      <c r="AC168" s="198"/>
      <c r="AD168" s="198"/>
      <c r="AE168" s="198"/>
      <c r="AF168" s="198"/>
      <c r="AG168" s="198"/>
      <c r="AH168" s="198"/>
      <c r="AI168" s="204" t="str">
        <f t="shared" si="3"/>
        <v/>
      </c>
      <c r="AJ168" s="124"/>
    </row>
    <row r="169" spans="4:36" ht="60" customHeight="1" x14ac:dyDescent="0.2">
      <c r="D169" s="197"/>
      <c r="E169" s="198"/>
      <c r="F169" s="198"/>
      <c r="G169" s="198"/>
      <c r="H169" s="198"/>
      <c r="I169" s="198"/>
      <c r="J169" s="198"/>
      <c r="K169" s="198"/>
      <c r="L169" s="198"/>
      <c r="M169" s="198"/>
      <c r="N169" s="198"/>
      <c r="O169" s="198"/>
      <c r="P169" s="198"/>
      <c r="Q169" s="198"/>
      <c r="R169" s="198"/>
      <c r="S169" s="198"/>
      <c r="T169" s="198"/>
      <c r="U169" s="198"/>
      <c r="V169" s="198"/>
      <c r="W169" s="198"/>
      <c r="X169" s="198"/>
      <c r="Y169" s="198"/>
      <c r="Z169" s="198"/>
      <c r="AA169" s="198"/>
      <c r="AB169" s="198"/>
      <c r="AC169" s="198"/>
      <c r="AD169" s="198"/>
      <c r="AE169" s="198"/>
      <c r="AF169" s="198"/>
      <c r="AG169" s="198"/>
      <c r="AH169" s="198"/>
      <c r="AI169" s="204" t="str">
        <f t="shared" si="3"/>
        <v/>
      </c>
      <c r="AJ169" s="124"/>
    </row>
    <row r="170" spans="4:36" ht="60" customHeight="1" x14ac:dyDescent="0.2">
      <c r="D170" s="197"/>
      <c r="E170" s="198"/>
      <c r="F170" s="198"/>
      <c r="G170" s="198"/>
      <c r="H170" s="198"/>
      <c r="I170" s="198"/>
      <c r="J170" s="198"/>
      <c r="K170" s="198"/>
      <c r="L170" s="198"/>
      <c r="M170" s="198"/>
      <c r="N170" s="198"/>
      <c r="O170" s="198"/>
      <c r="P170" s="198"/>
      <c r="Q170" s="198"/>
      <c r="R170" s="198"/>
      <c r="S170" s="198"/>
      <c r="T170" s="198"/>
      <c r="U170" s="198"/>
      <c r="V170" s="198"/>
      <c r="W170" s="198"/>
      <c r="X170" s="198"/>
      <c r="Y170" s="198"/>
      <c r="Z170" s="198"/>
      <c r="AA170" s="198"/>
      <c r="AB170" s="198"/>
      <c r="AC170" s="198"/>
      <c r="AD170" s="198"/>
      <c r="AE170" s="198"/>
      <c r="AF170" s="198"/>
      <c r="AG170" s="198"/>
      <c r="AH170" s="198"/>
      <c r="AI170" s="204" t="str">
        <f t="shared" si="3"/>
        <v/>
      </c>
      <c r="AJ170" s="124"/>
    </row>
    <row r="171" spans="4:36" ht="60" customHeight="1" x14ac:dyDescent="0.2">
      <c r="D171" s="197"/>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c r="AB171" s="198"/>
      <c r="AC171" s="198"/>
      <c r="AD171" s="198"/>
      <c r="AE171" s="198"/>
      <c r="AF171" s="198"/>
      <c r="AG171" s="198"/>
      <c r="AH171" s="198"/>
      <c r="AI171" s="204" t="str">
        <f t="shared" si="3"/>
        <v/>
      </c>
      <c r="AJ171" s="124"/>
    </row>
    <row r="172" spans="4:36" ht="60" customHeight="1" x14ac:dyDescent="0.2">
      <c r="D172" s="197"/>
      <c r="E172" s="198"/>
      <c r="F172" s="198"/>
      <c r="G172" s="198"/>
      <c r="H172" s="198"/>
      <c r="I172" s="198"/>
      <c r="J172" s="198"/>
      <c r="K172" s="198"/>
      <c r="L172" s="198"/>
      <c r="M172" s="198"/>
      <c r="N172" s="198"/>
      <c r="O172" s="198"/>
      <c r="P172" s="198"/>
      <c r="Q172" s="198"/>
      <c r="R172" s="198"/>
      <c r="S172" s="198"/>
      <c r="T172" s="198"/>
      <c r="U172" s="198"/>
      <c r="V172" s="198"/>
      <c r="W172" s="198"/>
      <c r="X172" s="198"/>
      <c r="Y172" s="198"/>
      <c r="Z172" s="198"/>
      <c r="AA172" s="198"/>
      <c r="AB172" s="198"/>
      <c r="AC172" s="198"/>
      <c r="AD172" s="198"/>
      <c r="AE172" s="198"/>
      <c r="AF172" s="198"/>
      <c r="AG172" s="198"/>
      <c r="AH172" s="198"/>
      <c r="AI172" s="204" t="str">
        <f t="shared" si="3"/>
        <v/>
      </c>
      <c r="AJ172" s="124"/>
    </row>
    <row r="173" spans="4:36" ht="60" customHeight="1" x14ac:dyDescent="0.2">
      <c r="D173" s="197"/>
      <c r="E173" s="198"/>
      <c r="F173" s="198"/>
      <c r="G173" s="198"/>
      <c r="H173" s="198"/>
      <c r="I173" s="198"/>
      <c r="J173" s="198"/>
      <c r="K173" s="198"/>
      <c r="L173" s="198"/>
      <c r="M173" s="198"/>
      <c r="N173" s="198"/>
      <c r="O173" s="198"/>
      <c r="P173" s="198"/>
      <c r="Q173" s="198"/>
      <c r="R173" s="198"/>
      <c r="S173" s="198"/>
      <c r="T173" s="198"/>
      <c r="U173" s="198"/>
      <c r="V173" s="198"/>
      <c r="W173" s="198"/>
      <c r="X173" s="198"/>
      <c r="Y173" s="198"/>
      <c r="Z173" s="198"/>
      <c r="AA173" s="198"/>
      <c r="AB173" s="198"/>
      <c r="AC173" s="198"/>
      <c r="AD173" s="198"/>
      <c r="AE173" s="198"/>
      <c r="AF173" s="198"/>
      <c r="AG173" s="198"/>
      <c r="AH173" s="198"/>
      <c r="AI173" s="204" t="str">
        <f t="shared" si="3"/>
        <v/>
      </c>
      <c r="AJ173" s="124"/>
    </row>
    <row r="174" spans="4:36" ht="60" customHeight="1" x14ac:dyDescent="0.2">
      <c r="D174" s="197"/>
      <c r="E174" s="198"/>
      <c r="F174" s="198"/>
      <c r="G174" s="198"/>
      <c r="H174" s="198"/>
      <c r="I174" s="198"/>
      <c r="J174" s="198"/>
      <c r="K174" s="198"/>
      <c r="L174" s="198"/>
      <c r="M174" s="198"/>
      <c r="N174" s="198"/>
      <c r="O174" s="198"/>
      <c r="P174" s="198"/>
      <c r="Q174" s="198"/>
      <c r="R174" s="198"/>
      <c r="S174" s="198"/>
      <c r="T174" s="198"/>
      <c r="U174" s="198"/>
      <c r="V174" s="198"/>
      <c r="W174" s="198"/>
      <c r="X174" s="198"/>
      <c r="Y174" s="198"/>
      <c r="Z174" s="198"/>
      <c r="AA174" s="198"/>
      <c r="AB174" s="198"/>
      <c r="AC174" s="198"/>
      <c r="AD174" s="198"/>
      <c r="AE174" s="198"/>
      <c r="AF174" s="198"/>
      <c r="AG174" s="198"/>
      <c r="AH174" s="198"/>
      <c r="AI174" s="204" t="str">
        <f t="shared" si="3"/>
        <v/>
      </c>
      <c r="AJ174" s="124"/>
    </row>
    <row r="175" spans="4:36" ht="60" customHeight="1" x14ac:dyDescent="0.2">
      <c r="D175" s="197"/>
      <c r="E175" s="198"/>
      <c r="F175" s="198"/>
      <c r="G175" s="198"/>
      <c r="H175" s="198"/>
      <c r="I175" s="198"/>
      <c r="J175" s="198"/>
      <c r="K175" s="198"/>
      <c r="L175" s="198"/>
      <c r="M175" s="198"/>
      <c r="N175" s="198"/>
      <c r="O175" s="198"/>
      <c r="P175" s="198"/>
      <c r="Q175" s="198"/>
      <c r="R175" s="198"/>
      <c r="S175" s="198"/>
      <c r="T175" s="198"/>
      <c r="U175" s="198"/>
      <c r="V175" s="198"/>
      <c r="W175" s="198"/>
      <c r="X175" s="198"/>
      <c r="Y175" s="198"/>
      <c r="Z175" s="198"/>
      <c r="AA175" s="198"/>
      <c r="AB175" s="198"/>
      <c r="AC175" s="198"/>
      <c r="AD175" s="198"/>
      <c r="AE175" s="198"/>
      <c r="AF175" s="198"/>
      <c r="AG175" s="198"/>
      <c r="AH175" s="198"/>
      <c r="AI175" s="204" t="str">
        <f t="shared" si="3"/>
        <v/>
      </c>
      <c r="AJ175" s="124"/>
    </row>
    <row r="176" spans="4:36" ht="60" customHeight="1" x14ac:dyDescent="0.2">
      <c r="D176" s="197"/>
      <c r="E176" s="198"/>
      <c r="F176" s="198"/>
      <c r="G176" s="198"/>
      <c r="H176" s="198"/>
      <c r="I176" s="198"/>
      <c r="J176" s="198"/>
      <c r="K176" s="198"/>
      <c r="L176" s="198"/>
      <c r="M176" s="198"/>
      <c r="N176" s="198"/>
      <c r="O176" s="198"/>
      <c r="P176" s="198"/>
      <c r="Q176" s="198"/>
      <c r="R176" s="198"/>
      <c r="S176" s="198"/>
      <c r="T176" s="198"/>
      <c r="U176" s="198"/>
      <c r="V176" s="198"/>
      <c r="W176" s="198"/>
      <c r="X176" s="198"/>
      <c r="Y176" s="198"/>
      <c r="Z176" s="198"/>
      <c r="AA176" s="198"/>
      <c r="AB176" s="198"/>
      <c r="AC176" s="198"/>
      <c r="AD176" s="198"/>
      <c r="AE176" s="198"/>
      <c r="AF176" s="198"/>
      <c r="AG176" s="198"/>
      <c r="AH176" s="198"/>
      <c r="AI176" s="204" t="str">
        <f t="shared" si="3"/>
        <v/>
      </c>
      <c r="AJ176" s="124"/>
    </row>
    <row r="177" spans="4:36" ht="60" customHeight="1" x14ac:dyDescent="0.2">
      <c r="D177" s="197"/>
      <c r="E177" s="198"/>
      <c r="F177" s="198"/>
      <c r="G177" s="198"/>
      <c r="H177" s="198"/>
      <c r="I177" s="198"/>
      <c r="J177" s="198"/>
      <c r="K177" s="198"/>
      <c r="L177" s="198"/>
      <c r="M177" s="198"/>
      <c r="N177" s="198"/>
      <c r="O177" s="198"/>
      <c r="P177" s="198"/>
      <c r="Q177" s="198"/>
      <c r="R177" s="198"/>
      <c r="S177" s="198"/>
      <c r="T177" s="198"/>
      <c r="U177" s="198"/>
      <c r="V177" s="198"/>
      <c r="W177" s="198"/>
      <c r="X177" s="198"/>
      <c r="Y177" s="198"/>
      <c r="Z177" s="198"/>
      <c r="AA177" s="198"/>
      <c r="AB177" s="198"/>
      <c r="AC177" s="198"/>
      <c r="AD177" s="198"/>
      <c r="AE177" s="198"/>
      <c r="AF177" s="198"/>
      <c r="AG177" s="198"/>
      <c r="AH177" s="198"/>
      <c r="AI177" s="204" t="str">
        <f t="shared" si="3"/>
        <v/>
      </c>
      <c r="AJ177" s="124"/>
    </row>
    <row r="178" spans="4:36" ht="60" customHeight="1" x14ac:dyDescent="0.2">
      <c r="D178" s="197"/>
      <c r="E178" s="198"/>
      <c r="F178" s="198"/>
      <c r="G178" s="198"/>
      <c r="H178" s="198"/>
      <c r="I178" s="198"/>
      <c r="J178" s="198"/>
      <c r="K178" s="198"/>
      <c r="L178" s="198"/>
      <c r="M178" s="198"/>
      <c r="N178" s="198"/>
      <c r="O178" s="198"/>
      <c r="P178" s="198"/>
      <c r="Q178" s="198"/>
      <c r="R178" s="198"/>
      <c r="S178" s="198"/>
      <c r="T178" s="198"/>
      <c r="U178" s="198"/>
      <c r="V178" s="198"/>
      <c r="W178" s="198"/>
      <c r="X178" s="198"/>
      <c r="Y178" s="198"/>
      <c r="Z178" s="198"/>
      <c r="AA178" s="198"/>
      <c r="AB178" s="198"/>
      <c r="AC178" s="198"/>
      <c r="AD178" s="198"/>
      <c r="AE178" s="198"/>
      <c r="AF178" s="198"/>
      <c r="AG178" s="198"/>
      <c r="AH178" s="198"/>
      <c r="AI178" s="204" t="str">
        <f t="shared" si="3"/>
        <v/>
      </c>
      <c r="AJ178" s="124"/>
    </row>
    <row r="179" spans="4:36" ht="60" customHeight="1" x14ac:dyDescent="0.2">
      <c r="D179" s="197"/>
      <c r="E179" s="198"/>
      <c r="F179" s="198"/>
      <c r="G179" s="198"/>
      <c r="H179" s="198"/>
      <c r="I179" s="198"/>
      <c r="J179" s="198"/>
      <c r="K179" s="198"/>
      <c r="L179" s="198"/>
      <c r="M179" s="198"/>
      <c r="N179" s="198"/>
      <c r="O179" s="198"/>
      <c r="P179" s="198"/>
      <c r="Q179" s="198"/>
      <c r="R179" s="198"/>
      <c r="S179" s="198"/>
      <c r="T179" s="198"/>
      <c r="U179" s="198"/>
      <c r="V179" s="198"/>
      <c r="W179" s="198"/>
      <c r="X179" s="198"/>
      <c r="Y179" s="198"/>
      <c r="Z179" s="198"/>
      <c r="AA179" s="198"/>
      <c r="AB179" s="198"/>
      <c r="AC179" s="198"/>
      <c r="AD179" s="198"/>
      <c r="AE179" s="198"/>
      <c r="AF179" s="198"/>
      <c r="AG179" s="198"/>
      <c r="AH179" s="198"/>
      <c r="AI179" s="204" t="str">
        <f t="shared" si="3"/>
        <v/>
      </c>
      <c r="AJ179" s="124"/>
    </row>
    <row r="180" spans="4:36" ht="60" customHeight="1" x14ac:dyDescent="0.2">
      <c r="D180" s="197"/>
      <c r="E180" s="198"/>
      <c r="F180" s="198"/>
      <c r="G180" s="198"/>
      <c r="H180" s="198"/>
      <c r="I180" s="198"/>
      <c r="J180" s="198"/>
      <c r="K180" s="198"/>
      <c r="L180" s="198"/>
      <c r="M180" s="198"/>
      <c r="N180" s="198"/>
      <c r="O180" s="198"/>
      <c r="P180" s="198"/>
      <c r="Q180" s="198"/>
      <c r="R180" s="198"/>
      <c r="S180" s="198"/>
      <c r="T180" s="198"/>
      <c r="U180" s="198"/>
      <c r="V180" s="198"/>
      <c r="W180" s="198"/>
      <c r="X180" s="198"/>
      <c r="Y180" s="198"/>
      <c r="Z180" s="198"/>
      <c r="AA180" s="198"/>
      <c r="AB180" s="198"/>
      <c r="AC180" s="198"/>
      <c r="AD180" s="198"/>
      <c r="AE180" s="198"/>
      <c r="AF180" s="198"/>
      <c r="AG180" s="198"/>
      <c r="AH180" s="198"/>
      <c r="AI180" s="204" t="str">
        <f t="shared" si="3"/>
        <v/>
      </c>
      <c r="AJ180" s="124"/>
    </row>
    <row r="181" spans="4:36" ht="60" customHeight="1" x14ac:dyDescent="0.2">
      <c r="D181" s="197"/>
      <c r="E181" s="198"/>
      <c r="F181" s="198"/>
      <c r="G181" s="198"/>
      <c r="H181" s="198"/>
      <c r="I181" s="198"/>
      <c r="J181" s="198"/>
      <c r="K181" s="198"/>
      <c r="L181" s="198"/>
      <c r="M181" s="198"/>
      <c r="N181" s="198"/>
      <c r="O181" s="198"/>
      <c r="P181" s="198"/>
      <c r="Q181" s="198"/>
      <c r="R181" s="198"/>
      <c r="S181" s="198"/>
      <c r="T181" s="198"/>
      <c r="U181" s="198"/>
      <c r="V181" s="198"/>
      <c r="W181" s="198"/>
      <c r="X181" s="198"/>
      <c r="Y181" s="198"/>
      <c r="Z181" s="198"/>
      <c r="AA181" s="198"/>
      <c r="AB181" s="198"/>
      <c r="AC181" s="198"/>
      <c r="AD181" s="198"/>
      <c r="AE181" s="198"/>
      <c r="AF181" s="198"/>
      <c r="AG181" s="198"/>
      <c r="AH181" s="198"/>
      <c r="AI181" s="204" t="str">
        <f t="shared" si="3"/>
        <v/>
      </c>
      <c r="AJ181" s="124"/>
    </row>
    <row r="182" spans="4:36" ht="60" customHeight="1" x14ac:dyDescent="0.2">
      <c r="D182" s="197"/>
      <c r="E182" s="198"/>
      <c r="F182" s="198"/>
      <c r="G182" s="198"/>
      <c r="H182" s="198"/>
      <c r="I182" s="198"/>
      <c r="J182" s="198"/>
      <c r="K182" s="198"/>
      <c r="L182" s="198"/>
      <c r="M182" s="198"/>
      <c r="N182" s="198"/>
      <c r="O182" s="198"/>
      <c r="P182" s="198"/>
      <c r="Q182" s="198"/>
      <c r="R182" s="198"/>
      <c r="S182" s="198"/>
      <c r="T182" s="198"/>
      <c r="U182" s="198"/>
      <c r="V182" s="198"/>
      <c r="W182" s="198"/>
      <c r="X182" s="198"/>
      <c r="Y182" s="198"/>
      <c r="Z182" s="198"/>
      <c r="AA182" s="198"/>
      <c r="AB182" s="198"/>
      <c r="AC182" s="198"/>
      <c r="AD182" s="198"/>
      <c r="AE182" s="198"/>
      <c r="AF182" s="198"/>
      <c r="AG182" s="198"/>
      <c r="AH182" s="198"/>
      <c r="AI182" s="204" t="str">
        <f t="shared" si="3"/>
        <v/>
      </c>
      <c r="AJ182" s="124"/>
    </row>
    <row r="183" spans="4:36" ht="60" customHeight="1" x14ac:dyDescent="0.2">
      <c r="D183" s="197"/>
      <c r="E183" s="198"/>
      <c r="F183" s="198"/>
      <c r="G183" s="198"/>
      <c r="H183" s="198"/>
      <c r="I183" s="198"/>
      <c r="J183" s="198"/>
      <c r="K183" s="198"/>
      <c r="L183" s="198"/>
      <c r="M183" s="198"/>
      <c r="N183" s="198"/>
      <c r="O183" s="198"/>
      <c r="P183" s="198"/>
      <c r="Q183" s="198"/>
      <c r="R183" s="198"/>
      <c r="S183" s="198"/>
      <c r="T183" s="198"/>
      <c r="U183" s="198"/>
      <c r="V183" s="198"/>
      <c r="W183" s="198"/>
      <c r="X183" s="198"/>
      <c r="Y183" s="198"/>
      <c r="Z183" s="198"/>
      <c r="AA183" s="198"/>
      <c r="AB183" s="198"/>
      <c r="AC183" s="198"/>
      <c r="AD183" s="198"/>
      <c r="AE183" s="198"/>
      <c r="AF183" s="198"/>
      <c r="AG183" s="198"/>
      <c r="AH183" s="198"/>
      <c r="AI183" s="204" t="str">
        <f t="shared" si="3"/>
        <v/>
      </c>
      <c r="AJ183" s="124"/>
    </row>
    <row r="184" spans="4:36" ht="60" customHeight="1" x14ac:dyDescent="0.2">
      <c r="D184" s="197"/>
      <c r="E184" s="198"/>
      <c r="F184" s="198"/>
      <c r="G184" s="198"/>
      <c r="H184" s="198"/>
      <c r="I184" s="198"/>
      <c r="J184" s="198"/>
      <c r="K184" s="198"/>
      <c r="L184" s="198"/>
      <c r="M184" s="198"/>
      <c r="N184" s="198"/>
      <c r="O184" s="198"/>
      <c r="P184" s="198"/>
      <c r="Q184" s="198"/>
      <c r="R184" s="198"/>
      <c r="S184" s="198"/>
      <c r="T184" s="198"/>
      <c r="U184" s="198"/>
      <c r="V184" s="198"/>
      <c r="W184" s="198"/>
      <c r="X184" s="198"/>
      <c r="Y184" s="198"/>
      <c r="Z184" s="198"/>
      <c r="AA184" s="198"/>
      <c r="AB184" s="198"/>
      <c r="AC184" s="198"/>
      <c r="AD184" s="198"/>
      <c r="AE184" s="198"/>
      <c r="AF184" s="198"/>
      <c r="AG184" s="198"/>
      <c r="AH184" s="198"/>
      <c r="AI184" s="204" t="str">
        <f t="shared" si="3"/>
        <v/>
      </c>
      <c r="AJ184" s="124"/>
    </row>
    <row r="185" spans="4:36" ht="60" customHeight="1" x14ac:dyDescent="0.2">
      <c r="D185" s="197"/>
      <c r="E185" s="198"/>
      <c r="F185" s="198"/>
      <c r="G185" s="198"/>
      <c r="H185" s="198"/>
      <c r="I185" s="198"/>
      <c r="J185" s="198"/>
      <c r="K185" s="198"/>
      <c r="L185" s="198"/>
      <c r="M185" s="198"/>
      <c r="N185" s="198"/>
      <c r="O185" s="198"/>
      <c r="P185" s="198"/>
      <c r="Q185" s="198"/>
      <c r="R185" s="198"/>
      <c r="S185" s="198"/>
      <c r="T185" s="198"/>
      <c r="U185" s="198"/>
      <c r="V185" s="198"/>
      <c r="W185" s="198"/>
      <c r="X185" s="198"/>
      <c r="Y185" s="198"/>
      <c r="Z185" s="198"/>
      <c r="AA185" s="198"/>
      <c r="AB185" s="198"/>
      <c r="AC185" s="198"/>
      <c r="AD185" s="198"/>
      <c r="AE185" s="198"/>
      <c r="AF185" s="198"/>
      <c r="AG185" s="198"/>
      <c r="AH185" s="198"/>
      <c r="AI185" s="204" t="str">
        <f t="shared" si="3"/>
        <v/>
      </c>
      <c r="AJ185" s="124"/>
    </row>
    <row r="186" spans="4:36" ht="60" customHeight="1" x14ac:dyDescent="0.2">
      <c r="D186" s="197"/>
      <c r="E186" s="198"/>
      <c r="F186" s="198"/>
      <c r="G186" s="198"/>
      <c r="H186" s="198"/>
      <c r="I186" s="198"/>
      <c r="J186" s="198"/>
      <c r="K186" s="198"/>
      <c r="L186" s="198"/>
      <c r="M186" s="198"/>
      <c r="N186" s="198"/>
      <c r="O186" s="198"/>
      <c r="P186" s="198"/>
      <c r="Q186" s="198"/>
      <c r="R186" s="198"/>
      <c r="S186" s="198"/>
      <c r="T186" s="198"/>
      <c r="U186" s="198"/>
      <c r="V186" s="198"/>
      <c r="W186" s="198"/>
      <c r="X186" s="198"/>
      <c r="Y186" s="198"/>
      <c r="Z186" s="198"/>
      <c r="AA186" s="198"/>
      <c r="AB186" s="198"/>
      <c r="AC186" s="198"/>
      <c r="AD186" s="198"/>
      <c r="AE186" s="198"/>
      <c r="AF186" s="198"/>
      <c r="AG186" s="198"/>
      <c r="AH186" s="198"/>
      <c r="AI186" s="204" t="str">
        <f t="shared" si="3"/>
        <v/>
      </c>
      <c r="AJ186" s="124"/>
    </row>
    <row r="187" spans="4:36" ht="60" customHeight="1" x14ac:dyDescent="0.2">
      <c r="D187" s="197"/>
      <c r="E187" s="198"/>
      <c r="F187" s="198"/>
      <c r="G187" s="198"/>
      <c r="H187" s="198"/>
      <c r="I187" s="198"/>
      <c r="J187" s="198"/>
      <c r="K187" s="198"/>
      <c r="L187" s="198"/>
      <c r="M187" s="198"/>
      <c r="N187" s="198"/>
      <c r="O187" s="198"/>
      <c r="P187" s="198"/>
      <c r="Q187" s="198"/>
      <c r="R187" s="198"/>
      <c r="S187" s="198"/>
      <c r="T187" s="198"/>
      <c r="U187" s="198"/>
      <c r="V187" s="198"/>
      <c r="W187" s="198"/>
      <c r="X187" s="198"/>
      <c r="Y187" s="198"/>
      <c r="Z187" s="198"/>
      <c r="AA187" s="198"/>
      <c r="AB187" s="198"/>
      <c r="AC187" s="198"/>
      <c r="AD187" s="198"/>
      <c r="AE187" s="198"/>
      <c r="AF187" s="198"/>
      <c r="AG187" s="198"/>
      <c r="AH187" s="198"/>
      <c r="AI187" s="204" t="str">
        <f t="shared" si="3"/>
        <v/>
      </c>
      <c r="AJ187" s="124"/>
    </row>
    <row r="188" spans="4:36" ht="60" customHeight="1" x14ac:dyDescent="0.2">
      <c r="D188" s="197"/>
      <c r="E188" s="198"/>
      <c r="F188" s="198"/>
      <c r="G188" s="198"/>
      <c r="H188" s="198"/>
      <c r="I188" s="198"/>
      <c r="J188" s="198"/>
      <c r="K188" s="198"/>
      <c r="L188" s="198"/>
      <c r="M188" s="198"/>
      <c r="N188" s="198"/>
      <c r="O188" s="198"/>
      <c r="P188" s="198"/>
      <c r="Q188" s="198"/>
      <c r="R188" s="198"/>
      <c r="S188" s="198"/>
      <c r="T188" s="198"/>
      <c r="U188" s="198"/>
      <c r="V188" s="198"/>
      <c r="W188" s="198"/>
      <c r="X188" s="198"/>
      <c r="Y188" s="198"/>
      <c r="Z188" s="198"/>
      <c r="AA188" s="198"/>
      <c r="AB188" s="198"/>
      <c r="AC188" s="198"/>
      <c r="AD188" s="198"/>
      <c r="AE188" s="198"/>
      <c r="AF188" s="198"/>
      <c r="AG188" s="198"/>
      <c r="AH188" s="198"/>
      <c r="AI188" s="204" t="str">
        <f t="shared" si="3"/>
        <v/>
      </c>
      <c r="AJ188" s="124"/>
    </row>
    <row r="189" spans="4:36" ht="60" customHeight="1" x14ac:dyDescent="0.2">
      <c r="D189" s="197"/>
      <c r="E189" s="198"/>
      <c r="F189" s="198"/>
      <c r="G189" s="198"/>
      <c r="H189" s="198"/>
      <c r="I189" s="198"/>
      <c r="J189" s="198"/>
      <c r="K189" s="198"/>
      <c r="L189" s="198"/>
      <c r="M189" s="198"/>
      <c r="N189" s="198"/>
      <c r="O189" s="198"/>
      <c r="P189" s="198"/>
      <c r="Q189" s="198"/>
      <c r="R189" s="198"/>
      <c r="S189" s="198"/>
      <c r="T189" s="198"/>
      <c r="U189" s="198"/>
      <c r="V189" s="198"/>
      <c r="W189" s="198"/>
      <c r="X189" s="198"/>
      <c r="Y189" s="198"/>
      <c r="Z189" s="198"/>
      <c r="AA189" s="198"/>
      <c r="AB189" s="198"/>
      <c r="AC189" s="198"/>
      <c r="AD189" s="198"/>
      <c r="AE189" s="198"/>
      <c r="AF189" s="198"/>
      <c r="AG189" s="198"/>
      <c r="AH189" s="198"/>
      <c r="AI189" s="204" t="str">
        <f t="shared" si="3"/>
        <v/>
      </c>
      <c r="AJ189" s="124"/>
    </row>
    <row r="190" spans="4:36" ht="60" customHeight="1" x14ac:dyDescent="0.2">
      <c r="D190" s="197"/>
      <c r="E190" s="198"/>
      <c r="F190" s="198"/>
      <c r="G190" s="198"/>
      <c r="H190" s="198"/>
      <c r="I190" s="198"/>
      <c r="J190" s="198"/>
      <c r="K190" s="198"/>
      <c r="L190" s="198"/>
      <c r="M190" s="198"/>
      <c r="N190" s="198"/>
      <c r="O190" s="198"/>
      <c r="P190" s="198"/>
      <c r="Q190" s="198"/>
      <c r="R190" s="198"/>
      <c r="S190" s="198"/>
      <c r="T190" s="198"/>
      <c r="U190" s="198"/>
      <c r="V190" s="198"/>
      <c r="W190" s="198"/>
      <c r="X190" s="198"/>
      <c r="Y190" s="198"/>
      <c r="Z190" s="198"/>
      <c r="AA190" s="198"/>
      <c r="AB190" s="198"/>
      <c r="AC190" s="198"/>
      <c r="AD190" s="198"/>
      <c r="AE190" s="198"/>
      <c r="AF190" s="198"/>
      <c r="AG190" s="198"/>
      <c r="AH190" s="198"/>
      <c r="AI190" s="204" t="str">
        <f t="shared" si="3"/>
        <v/>
      </c>
      <c r="AJ190" s="124"/>
    </row>
    <row r="191" spans="4:36" ht="60" customHeight="1" x14ac:dyDescent="0.2">
      <c r="D191" s="197"/>
      <c r="E191" s="198"/>
      <c r="F191" s="198"/>
      <c r="G191" s="198"/>
      <c r="H191" s="198"/>
      <c r="I191" s="198"/>
      <c r="J191" s="198"/>
      <c r="K191" s="198"/>
      <c r="L191" s="198"/>
      <c r="M191" s="198"/>
      <c r="N191" s="198"/>
      <c r="O191" s="198"/>
      <c r="P191" s="198"/>
      <c r="Q191" s="198"/>
      <c r="R191" s="198"/>
      <c r="S191" s="198"/>
      <c r="T191" s="198"/>
      <c r="U191" s="198"/>
      <c r="V191" s="198"/>
      <c r="W191" s="198"/>
      <c r="X191" s="198"/>
      <c r="Y191" s="198"/>
      <c r="Z191" s="198"/>
      <c r="AA191" s="198"/>
      <c r="AB191" s="198"/>
      <c r="AC191" s="198"/>
      <c r="AD191" s="198"/>
      <c r="AE191" s="198"/>
      <c r="AF191" s="198"/>
      <c r="AG191" s="198"/>
      <c r="AH191" s="198"/>
      <c r="AI191" s="204" t="str">
        <f t="shared" si="3"/>
        <v/>
      </c>
      <c r="AJ191" s="124"/>
    </row>
    <row r="192" spans="4:36" ht="60" customHeight="1" x14ac:dyDescent="0.2">
      <c r="D192" s="197"/>
      <c r="E192" s="198"/>
      <c r="F192" s="198"/>
      <c r="G192" s="198"/>
      <c r="H192" s="198"/>
      <c r="I192" s="198"/>
      <c r="J192" s="198"/>
      <c r="K192" s="198"/>
      <c r="L192" s="198"/>
      <c r="M192" s="198"/>
      <c r="N192" s="198"/>
      <c r="O192" s="198"/>
      <c r="P192" s="198"/>
      <c r="Q192" s="198"/>
      <c r="R192" s="198"/>
      <c r="S192" s="198"/>
      <c r="T192" s="198"/>
      <c r="U192" s="198"/>
      <c r="V192" s="198"/>
      <c r="W192" s="198"/>
      <c r="X192" s="198"/>
      <c r="Y192" s="198"/>
      <c r="Z192" s="198"/>
      <c r="AA192" s="198"/>
      <c r="AB192" s="198"/>
      <c r="AC192" s="198"/>
      <c r="AD192" s="198"/>
      <c r="AE192" s="198"/>
      <c r="AF192" s="198"/>
      <c r="AG192" s="198"/>
      <c r="AH192" s="198"/>
      <c r="AI192" s="204" t="str">
        <f t="shared" si="3"/>
        <v/>
      </c>
      <c r="AJ192" s="124"/>
    </row>
    <row r="193" spans="4:36" ht="60" customHeight="1" x14ac:dyDescent="0.2">
      <c r="D193" s="197"/>
      <c r="E193" s="198"/>
      <c r="F193" s="198"/>
      <c r="G193" s="198"/>
      <c r="H193" s="198"/>
      <c r="I193" s="198"/>
      <c r="J193" s="198"/>
      <c r="K193" s="198"/>
      <c r="L193" s="198"/>
      <c r="M193" s="198"/>
      <c r="N193" s="198"/>
      <c r="O193" s="198"/>
      <c r="P193" s="198"/>
      <c r="Q193" s="198"/>
      <c r="R193" s="198"/>
      <c r="S193" s="198"/>
      <c r="T193" s="198"/>
      <c r="U193" s="198"/>
      <c r="V193" s="198"/>
      <c r="W193" s="198"/>
      <c r="X193" s="198"/>
      <c r="Y193" s="198"/>
      <c r="Z193" s="198"/>
      <c r="AA193" s="198"/>
      <c r="AB193" s="198"/>
      <c r="AC193" s="198"/>
      <c r="AD193" s="198"/>
      <c r="AE193" s="198"/>
      <c r="AF193" s="198"/>
      <c r="AG193" s="198"/>
      <c r="AH193" s="198"/>
      <c r="AI193" s="204" t="str">
        <f t="shared" si="3"/>
        <v/>
      </c>
      <c r="AJ193" s="124"/>
    </row>
    <row r="194" spans="4:36" ht="60" customHeight="1" x14ac:dyDescent="0.2">
      <c r="D194" s="197"/>
      <c r="E194" s="198"/>
      <c r="F194" s="198"/>
      <c r="G194" s="198"/>
      <c r="H194" s="198"/>
      <c r="I194" s="198"/>
      <c r="J194" s="198"/>
      <c r="K194" s="198"/>
      <c r="L194" s="198"/>
      <c r="M194" s="198"/>
      <c r="N194" s="198"/>
      <c r="O194" s="198"/>
      <c r="P194" s="198"/>
      <c r="Q194" s="198"/>
      <c r="R194" s="198"/>
      <c r="S194" s="198"/>
      <c r="T194" s="198"/>
      <c r="U194" s="198"/>
      <c r="V194" s="198"/>
      <c r="W194" s="198"/>
      <c r="X194" s="198"/>
      <c r="Y194" s="198"/>
      <c r="Z194" s="198"/>
      <c r="AA194" s="198"/>
      <c r="AB194" s="198"/>
      <c r="AC194" s="198"/>
      <c r="AD194" s="198"/>
      <c r="AE194" s="198"/>
      <c r="AF194" s="198"/>
      <c r="AG194" s="198"/>
      <c r="AH194" s="198"/>
      <c r="AI194" s="204" t="str">
        <f t="shared" si="3"/>
        <v/>
      </c>
      <c r="AJ194" s="124"/>
    </row>
    <row r="195" spans="4:36" ht="60" customHeight="1" x14ac:dyDescent="0.2">
      <c r="D195" s="197"/>
      <c r="E195" s="198"/>
      <c r="F195" s="198"/>
      <c r="G195" s="198"/>
      <c r="H195" s="198"/>
      <c r="I195" s="198"/>
      <c r="J195" s="198"/>
      <c r="K195" s="198"/>
      <c r="L195" s="198"/>
      <c r="M195" s="198"/>
      <c r="N195" s="198"/>
      <c r="O195" s="198"/>
      <c r="P195" s="198"/>
      <c r="Q195" s="198"/>
      <c r="R195" s="198"/>
      <c r="S195" s="198"/>
      <c r="T195" s="198"/>
      <c r="U195" s="198"/>
      <c r="V195" s="198"/>
      <c r="W195" s="198"/>
      <c r="X195" s="198"/>
      <c r="Y195" s="198"/>
      <c r="Z195" s="198"/>
      <c r="AA195" s="198"/>
      <c r="AB195" s="198"/>
      <c r="AC195" s="198"/>
      <c r="AD195" s="198"/>
      <c r="AE195" s="198"/>
      <c r="AF195" s="198"/>
      <c r="AG195" s="198"/>
      <c r="AH195" s="198"/>
      <c r="AI195" s="204" t="str">
        <f t="shared" si="3"/>
        <v/>
      </c>
      <c r="AJ195" s="124"/>
    </row>
    <row r="196" spans="4:36" ht="60" customHeight="1" x14ac:dyDescent="0.2">
      <c r="D196" s="197"/>
      <c r="E196" s="198"/>
      <c r="F196" s="198"/>
      <c r="G196" s="198"/>
      <c r="H196" s="198"/>
      <c r="I196" s="198"/>
      <c r="J196" s="198"/>
      <c r="K196" s="198"/>
      <c r="L196" s="198"/>
      <c r="M196" s="198"/>
      <c r="N196" s="198"/>
      <c r="O196" s="198"/>
      <c r="P196" s="198"/>
      <c r="Q196" s="198"/>
      <c r="R196" s="198"/>
      <c r="S196" s="198"/>
      <c r="T196" s="198"/>
      <c r="U196" s="198"/>
      <c r="V196" s="198"/>
      <c r="W196" s="198"/>
      <c r="X196" s="198"/>
      <c r="Y196" s="198"/>
      <c r="Z196" s="198"/>
      <c r="AA196" s="198"/>
      <c r="AB196" s="198"/>
      <c r="AC196" s="198"/>
      <c r="AD196" s="198"/>
      <c r="AE196" s="198"/>
      <c r="AF196" s="198"/>
      <c r="AG196" s="198"/>
      <c r="AH196" s="198"/>
      <c r="AI196" s="204" t="str">
        <f t="shared" si="3"/>
        <v/>
      </c>
      <c r="AJ196" s="124"/>
    </row>
    <row r="197" spans="4:36" ht="60" customHeight="1" x14ac:dyDescent="0.2">
      <c r="D197" s="197"/>
      <c r="E197" s="198"/>
      <c r="F197" s="198"/>
      <c r="G197" s="198"/>
      <c r="H197" s="198"/>
      <c r="I197" s="198"/>
      <c r="J197" s="198"/>
      <c r="K197" s="198"/>
      <c r="L197" s="198"/>
      <c r="M197" s="198"/>
      <c r="N197" s="198"/>
      <c r="O197" s="198"/>
      <c r="P197" s="198"/>
      <c r="Q197" s="198"/>
      <c r="R197" s="198"/>
      <c r="S197" s="198"/>
      <c r="T197" s="198"/>
      <c r="U197" s="198"/>
      <c r="V197" s="198"/>
      <c r="W197" s="198"/>
      <c r="X197" s="198"/>
      <c r="Y197" s="198"/>
      <c r="Z197" s="198"/>
      <c r="AA197" s="198"/>
      <c r="AB197" s="198"/>
      <c r="AC197" s="198"/>
      <c r="AD197" s="198"/>
      <c r="AE197" s="198"/>
      <c r="AF197" s="198"/>
      <c r="AG197" s="198"/>
      <c r="AH197" s="198"/>
      <c r="AI197" s="204" t="str">
        <f t="shared" si="3"/>
        <v/>
      </c>
      <c r="AJ197" s="124"/>
    </row>
    <row r="198" spans="4:36" ht="60" customHeight="1" x14ac:dyDescent="0.2">
      <c r="D198" s="197"/>
      <c r="E198" s="198"/>
      <c r="F198" s="198"/>
      <c r="G198" s="198"/>
      <c r="H198" s="198"/>
      <c r="I198" s="198"/>
      <c r="J198" s="198"/>
      <c r="K198" s="198"/>
      <c r="L198" s="198"/>
      <c r="M198" s="198"/>
      <c r="N198" s="198"/>
      <c r="O198" s="198"/>
      <c r="P198" s="198"/>
      <c r="Q198" s="198"/>
      <c r="R198" s="198"/>
      <c r="S198" s="198"/>
      <c r="T198" s="198"/>
      <c r="U198" s="198"/>
      <c r="V198" s="198"/>
      <c r="W198" s="198"/>
      <c r="X198" s="198"/>
      <c r="Y198" s="198"/>
      <c r="Z198" s="198"/>
      <c r="AA198" s="198"/>
      <c r="AB198" s="198"/>
      <c r="AC198" s="198"/>
      <c r="AD198" s="198"/>
      <c r="AE198" s="198"/>
      <c r="AF198" s="198"/>
      <c r="AG198" s="198"/>
      <c r="AH198" s="198"/>
      <c r="AI198" s="204" t="str">
        <f t="shared" si="3"/>
        <v/>
      </c>
      <c r="AJ198" s="124"/>
    </row>
    <row r="199" spans="4:36" ht="60" customHeight="1" x14ac:dyDescent="0.2">
      <c r="D199" s="197"/>
      <c r="E199" s="198"/>
      <c r="F199" s="198"/>
      <c r="G199" s="198"/>
      <c r="H199" s="198"/>
      <c r="I199" s="198"/>
      <c r="J199" s="198"/>
      <c r="K199" s="198"/>
      <c r="L199" s="198"/>
      <c r="M199" s="198"/>
      <c r="N199" s="198"/>
      <c r="O199" s="198"/>
      <c r="P199" s="198"/>
      <c r="Q199" s="198"/>
      <c r="R199" s="198"/>
      <c r="S199" s="198"/>
      <c r="T199" s="198"/>
      <c r="U199" s="198"/>
      <c r="V199" s="198"/>
      <c r="W199" s="198"/>
      <c r="X199" s="198"/>
      <c r="Y199" s="198"/>
      <c r="Z199" s="198"/>
      <c r="AA199" s="198"/>
      <c r="AB199" s="198"/>
      <c r="AC199" s="198"/>
      <c r="AD199" s="198"/>
      <c r="AE199" s="198"/>
      <c r="AF199" s="198"/>
      <c r="AG199" s="198"/>
      <c r="AH199" s="198"/>
      <c r="AI199" s="204" t="str">
        <f t="shared" si="3"/>
        <v/>
      </c>
      <c r="AJ199" s="124"/>
    </row>
    <row r="200" spans="4:36" ht="60" customHeight="1" x14ac:dyDescent="0.2">
      <c r="D200" s="197"/>
      <c r="E200" s="198"/>
      <c r="F200" s="198"/>
      <c r="G200" s="198"/>
      <c r="H200" s="198"/>
      <c r="I200" s="198"/>
      <c r="J200" s="198"/>
      <c r="K200" s="198"/>
      <c r="L200" s="198"/>
      <c r="M200" s="198"/>
      <c r="N200" s="198"/>
      <c r="O200" s="198"/>
      <c r="P200" s="198"/>
      <c r="Q200" s="198"/>
      <c r="R200" s="198"/>
      <c r="S200" s="198"/>
      <c r="T200" s="198"/>
      <c r="U200" s="198"/>
      <c r="V200" s="198"/>
      <c r="W200" s="198"/>
      <c r="X200" s="198"/>
      <c r="Y200" s="198"/>
      <c r="Z200" s="198"/>
      <c r="AA200" s="198"/>
      <c r="AB200" s="198"/>
      <c r="AC200" s="198"/>
      <c r="AD200" s="198"/>
      <c r="AE200" s="198"/>
      <c r="AF200" s="198"/>
      <c r="AG200" s="198"/>
      <c r="AH200" s="198"/>
      <c r="AI200" s="204" t="str">
        <f t="shared" ref="AI200:AI206" si="4">IF(A200="","",SUM(D200:AH200))</f>
        <v/>
      </c>
      <c r="AJ200" s="124"/>
    </row>
    <row r="201" spans="4:36" ht="60" customHeight="1" x14ac:dyDescent="0.2">
      <c r="D201" s="197"/>
      <c r="E201" s="198"/>
      <c r="F201" s="198"/>
      <c r="G201" s="198"/>
      <c r="H201" s="198"/>
      <c r="I201" s="198"/>
      <c r="J201" s="198"/>
      <c r="K201" s="198"/>
      <c r="L201" s="198"/>
      <c r="M201" s="198"/>
      <c r="N201" s="198"/>
      <c r="O201" s="198"/>
      <c r="P201" s="198"/>
      <c r="Q201" s="198"/>
      <c r="R201" s="198"/>
      <c r="S201" s="198"/>
      <c r="T201" s="198"/>
      <c r="U201" s="198"/>
      <c r="V201" s="198"/>
      <c r="W201" s="198"/>
      <c r="X201" s="198"/>
      <c r="Y201" s="198"/>
      <c r="Z201" s="198"/>
      <c r="AA201" s="198"/>
      <c r="AB201" s="198"/>
      <c r="AC201" s="198"/>
      <c r="AD201" s="198"/>
      <c r="AE201" s="198"/>
      <c r="AF201" s="198"/>
      <c r="AG201" s="198"/>
      <c r="AH201" s="198"/>
      <c r="AI201" s="204" t="str">
        <f t="shared" si="4"/>
        <v/>
      </c>
      <c r="AJ201" s="124"/>
    </row>
    <row r="202" spans="4:36" ht="60" customHeight="1" x14ac:dyDescent="0.2">
      <c r="D202" s="197"/>
      <c r="E202" s="198"/>
      <c r="F202" s="198"/>
      <c r="G202" s="198"/>
      <c r="H202" s="198"/>
      <c r="I202" s="198"/>
      <c r="J202" s="198"/>
      <c r="K202" s="198"/>
      <c r="L202" s="198"/>
      <c r="M202" s="198"/>
      <c r="N202" s="198"/>
      <c r="O202" s="198"/>
      <c r="P202" s="198"/>
      <c r="Q202" s="198"/>
      <c r="R202" s="198"/>
      <c r="S202" s="198"/>
      <c r="T202" s="198"/>
      <c r="U202" s="198"/>
      <c r="V202" s="198"/>
      <c r="W202" s="198"/>
      <c r="X202" s="198"/>
      <c r="Y202" s="198"/>
      <c r="Z202" s="198"/>
      <c r="AA202" s="198"/>
      <c r="AB202" s="198"/>
      <c r="AC202" s="198"/>
      <c r="AD202" s="198"/>
      <c r="AE202" s="198"/>
      <c r="AF202" s="198"/>
      <c r="AG202" s="198"/>
      <c r="AH202" s="198"/>
      <c r="AI202" s="204" t="str">
        <f t="shared" si="4"/>
        <v/>
      </c>
      <c r="AJ202" s="124"/>
    </row>
    <row r="203" spans="4:36" ht="60" customHeight="1" x14ac:dyDescent="0.2">
      <c r="D203" s="197"/>
      <c r="E203" s="198"/>
      <c r="F203" s="198"/>
      <c r="G203" s="198"/>
      <c r="H203" s="198"/>
      <c r="I203" s="198"/>
      <c r="J203" s="198"/>
      <c r="K203" s="198"/>
      <c r="L203" s="198"/>
      <c r="M203" s="198"/>
      <c r="N203" s="198"/>
      <c r="O203" s="198"/>
      <c r="P203" s="198"/>
      <c r="Q203" s="198"/>
      <c r="R203" s="198"/>
      <c r="S203" s="198"/>
      <c r="T203" s="198"/>
      <c r="U203" s="198"/>
      <c r="V203" s="198"/>
      <c r="W203" s="198"/>
      <c r="X203" s="198"/>
      <c r="Y203" s="198"/>
      <c r="Z203" s="198"/>
      <c r="AA203" s="198"/>
      <c r="AB203" s="198"/>
      <c r="AC203" s="198"/>
      <c r="AD203" s="198"/>
      <c r="AE203" s="198"/>
      <c r="AF203" s="198"/>
      <c r="AG203" s="198"/>
      <c r="AH203" s="198"/>
      <c r="AI203" s="204" t="str">
        <f t="shared" si="4"/>
        <v/>
      </c>
      <c r="AJ203" s="124"/>
    </row>
    <row r="204" spans="4:36" ht="60" customHeight="1" x14ac:dyDescent="0.2">
      <c r="D204" s="197"/>
      <c r="E204" s="198"/>
      <c r="F204" s="198"/>
      <c r="G204" s="198"/>
      <c r="H204" s="198"/>
      <c r="I204" s="198"/>
      <c r="J204" s="198"/>
      <c r="K204" s="198"/>
      <c r="L204" s="198"/>
      <c r="M204" s="198"/>
      <c r="N204" s="198"/>
      <c r="O204" s="198"/>
      <c r="P204" s="198"/>
      <c r="Q204" s="198"/>
      <c r="R204" s="198"/>
      <c r="S204" s="198"/>
      <c r="T204" s="198"/>
      <c r="U204" s="198"/>
      <c r="V204" s="198"/>
      <c r="W204" s="198"/>
      <c r="X204" s="198"/>
      <c r="Y204" s="198"/>
      <c r="Z204" s="198"/>
      <c r="AA204" s="198"/>
      <c r="AB204" s="198"/>
      <c r="AC204" s="198"/>
      <c r="AD204" s="198"/>
      <c r="AE204" s="198"/>
      <c r="AF204" s="198"/>
      <c r="AG204" s="198"/>
      <c r="AH204" s="198"/>
      <c r="AI204" s="204" t="str">
        <f t="shared" si="4"/>
        <v/>
      </c>
      <c r="AJ204" s="124"/>
    </row>
    <row r="205" spans="4:36" ht="60" customHeight="1" x14ac:dyDescent="0.2">
      <c r="D205" s="197"/>
      <c r="E205" s="198"/>
      <c r="F205" s="198"/>
      <c r="G205" s="198"/>
      <c r="H205" s="198"/>
      <c r="I205" s="198"/>
      <c r="J205" s="198"/>
      <c r="K205" s="198"/>
      <c r="L205" s="198"/>
      <c r="M205" s="198"/>
      <c r="N205" s="198"/>
      <c r="O205" s="198"/>
      <c r="P205" s="198"/>
      <c r="Q205" s="198"/>
      <c r="R205" s="198"/>
      <c r="S205" s="198"/>
      <c r="T205" s="198"/>
      <c r="U205" s="198"/>
      <c r="V205" s="198"/>
      <c r="W205" s="198"/>
      <c r="X205" s="198"/>
      <c r="Y205" s="198"/>
      <c r="Z205" s="198"/>
      <c r="AA205" s="198"/>
      <c r="AB205" s="198"/>
      <c r="AC205" s="198"/>
      <c r="AD205" s="198"/>
      <c r="AE205" s="198"/>
      <c r="AF205" s="198"/>
      <c r="AG205" s="198"/>
      <c r="AH205" s="198"/>
      <c r="AI205" s="204" t="str">
        <f t="shared" si="4"/>
        <v/>
      </c>
      <c r="AJ205" s="124"/>
    </row>
    <row r="206" spans="4:36" ht="60" customHeight="1" thickBot="1" x14ac:dyDescent="0.25">
      <c r="D206" s="199"/>
      <c r="E206" s="200"/>
      <c r="F206" s="200"/>
      <c r="G206" s="200"/>
      <c r="H206" s="200"/>
      <c r="I206" s="200"/>
      <c r="J206" s="200"/>
      <c r="K206" s="200"/>
      <c r="L206" s="200"/>
      <c r="M206" s="200"/>
      <c r="N206" s="200"/>
      <c r="O206" s="200"/>
      <c r="P206" s="200"/>
      <c r="Q206" s="200"/>
      <c r="R206" s="200"/>
      <c r="S206" s="200"/>
      <c r="T206" s="200"/>
      <c r="U206" s="200"/>
      <c r="V206" s="200"/>
      <c r="W206" s="200"/>
      <c r="X206" s="200"/>
      <c r="Y206" s="200"/>
      <c r="Z206" s="200"/>
      <c r="AA206" s="200"/>
      <c r="AB206" s="200"/>
      <c r="AC206" s="200"/>
      <c r="AD206" s="200"/>
      <c r="AE206" s="200"/>
      <c r="AF206" s="200"/>
      <c r="AG206" s="200"/>
      <c r="AH206" s="200"/>
      <c r="AI206" s="204" t="str">
        <f t="shared" si="4"/>
        <v/>
      </c>
      <c r="AJ206" s="125"/>
    </row>
  </sheetData>
  <sheetProtection algorithmName="SHA-512" hashValue="+7aMAE2tvDVFKJp4cqjy2WPZhuBWvEDEao6gCtmLcLWV+0o8NQx7KZVvGeK5bRqoKj9zEuKeuoEqdBumhHm+wQ==" saltValue="B0LXkoZSCM8OVjne9g8INw==" spinCount="100000" sheet="1" selectLockedCells="1"/>
  <conditionalFormatting sqref="A6">
    <cfRule type="cellIs" dxfId="14" priority="44" operator="lessThanOrEqual">
      <formula>9999999999</formula>
    </cfRule>
  </conditionalFormatting>
  <conditionalFormatting sqref="A6:A1048576">
    <cfRule type="cellIs" dxfId="13" priority="7" operator="between">
      <formula>7560000000000</formula>
      <formula>7569999999999</formula>
    </cfRule>
  </conditionalFormatting>
  <conditionalFormatting sqref="A7:A1048576">
    <cfRule type="expression" dxfId="12" priority="6">
      <formula>A7=""</formula>
    </cfRule>
    <cfRule type="cellIs" dxfId="11" priority="8" operator="between">
      <formula>0</formula>
      <formula>9999999999</formula>
    </cfRule>
  </conditionalFormatting>
  <conditionalFormatting sqref="B7:C1048576">
    <cfRule type="expression" dxfId="10" priority="1" stopIfTrue="1">
      <formula>OR(B7="")</formula>
    </cfRule>
  </conditionalFormatting>
  <conditionalFormatting sqref="D6:H6 K6:O6 R6:V6 Y6:AC6 AF6:AH6">
    <cfRule type="expression" dxfId="9" priority="41" stopIfTrue="1">
      <formula>OR(D6="")</formula>
    </cfRule>
    <cfRule type="cellIs" dxfId="8" priority="42" operator="notBetween">
      <formula>0</formula>
      <formula>24</formula>
    </cfRule>
  </conditionalFormatting>
  <conditionalFormatting sqref="D7:AH206">
    <cfRule type="expression" dxfId="7" priority="35" stopIfTrue="1">
      <formula>OR(D7="")</formula>
    </cfRule>
    <cfRule type="cellIs" dxfId="6" priority="36" operator="notBetween">
      <formula>0</formula>
      <formula>24</formula>
    </cfRule>
  </conditionalFormatting>
  <dataValidations xWindow="108" yWindow="620" count="2">
    <dataValidation allowBlank="1" showInputMessage="1" showErrorMessage="1" prompt="Geben Sie die AHV-Nummer ohne Punkte ein._x000a_Der Ländercode (erste drei Ziffern = 756) ist nicht zwingend notwendig. Die AHV-Nummer wird automatisch formatiert." sqref="A7:A1048576" xr:uid="{CA70E016-C915-4EEA-90A4-2671B67A972E}"/>
    <dataValidation allowBlank="1" showInputMessage="1" sqref="B197:C1048576" xr:uid="{E795935D-E18F-4E92-9A50-594E4049068F}"/>
  </dataValidations>
  <pageMargins left="0.51181102362204722" right="0.31496062992125984" top="0.78740157480314965" bottom="0.78740157480314965" header="0.31496062992125984" footer="0.31496062992125984"/>
  <pageSetup paperSize="9" scale="40" fitToHeight="0" orientation="landscape" r:id="rId1"/>
  <headerFooter>
    <oddHeader>&amp;C&amp;"Arial,Fett"&amp;28Rapport für Berufsbildner/innen</oddHeader>
    <oddFooter>&amp;L&amp;F / 1042Fd Rapport für Berufsbildner/innen  / 06.2024&amp;RSeite &amp;P /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JB212"/>
  <sheetViews>
    <sheetView showGridLines="0" tabSelected="1" zoomScale="85" zoomScaleNormal="85" zoomScaleSheetLayoutView="85" zoomScalePageLayoutView="85" workbookViewId="0">
      <pane ySplit="11" topLeftCell="A12" activePane="bottomLeft" state="frozen"/>
      <selection activeCell="D1" sqref="D1"/>
      <selection pane="bottomLeft" activeCell="B3" sqref="B3"/>
    </sheetView>
  </sheetViews>
  <sheetFormatPr baseColWidth="10" defaultColWidth="0" defaultRowHeight="15" zeroHeight="1" x14ac:dyDescent="0.25"/>
  <cols>
    <col min="1" max="1" width="16.7109375" style="7" customWidth="1"/>
    <col min="2" max="2" width="20.7109375" style="7" customWidth="1"/>
    <col min="3" max="3" width="20.7109375" style="83" customWidth="1"/>
    <col min="4" max="4" width="12.7109375" style="27" customWidth="1"/>
    <col min="5" max="5" width="12.7109375" style="24" customWidth="1"/>
    <col min="6" max="10" width="12.7109375" style="25" customWidth="1"/>
    <col min="11" max="13" width="12.7109375" customWidth="1"/>
    <col min="14" max="15" width="12.7109375" style="24" customWidth="1"/>
    <col min="16" max="21" width="12.7109375" style="25" customWidth="1"/>
    <col min="22" max="22" width="6.28515625" style="25" customWidth="1"/>
    <col min="23" max="23" width="10.28515625" style="25" hidden="1" customWidth="1"/>
    <col min="24" max="24" width="12.7109375" style="25" hidden="1" customWidth="1"/>
    <col min="25" max="25" width="9.7109375" style="40" hidden="1" customWidth="1"/>
    <col min="26" max="26" width="7.7109375" style="94" hidden="1" customWidth="1"/>
    <col min="27" max="27" width="8.42578125" style="94" hidden="1" customWidth="1"/>
    <col min="28" max="28" width="10.42578125" style="67" hidden="1" customWidth="1"/>
    <col min="29" max="29" width="11.7109375" style="67" hidden="1" customWidth="1"/>
    <col min="30" max="30" width="8.7109375" style="67" hidden="1" customWidth="1"/>
    <col min="31" max="31" width="15.28515625" style="67" hidden="1" customWidth="1"/>
    <col min="32" max="32" width="10.28515625" style="67" hidden="1" customWidth="1"/>
    <col min="33" max="33" width="9.28515625" style="67" hidden="1" customWidth="1"/>
    <col min="34" max="34" width="9.28515625" style="68" hidden="1" customWidth="1"/>
    <col min="35" max="35" width="10.28515625" style="68" hidden="1" customWidth="1"/>
    <col min="36" max="36" width="16.7109375" style="68" hidden="1" customWidth="1"/>
    <col min="37" max="37" width="12.28515625" style="68" hidden="1" customWidth="1"/>
    <col min="38" max="38" width="10.7109375" style="68" hidden="1" customWidth="1"/>
    <col min="39" max="39" width="22.7109375" style="66" hidden="1" customWidth="1"/>
    <col min="40" max="40" width="22.7109375" style="4" hidden="1" customWidth="1"/>
    <col min="41" max="41" width="10" style="66" hidden="1" customWidth="1"/>
    <col min="42" max="42" width="10" style="19" hidden="1" customWidth="1"/>
    <col min="43" max="43" width="13.28515625" style="19" hidden="1" customWidth="1"/>
    <col min="44" max="44" width="13.28515625" style="4" hidden="1" customWidth="1"/>
    <col min="45" max="45" width="9" style="4" hidden="1" customWidth="1"/>
    <col min="46" max="46" width="10.28515625" style="67" hidden="1" customWidth="1"/>
    <col min="47" max="47" width="12.5703125" style="66" hidden="1" customWidth="1"/>
    <col min="48" max="49" width="8.5703125" style="66" hidden="1" customWidth="1"/>
    <col min="50" max="50" width="10.7109375" style="68" hidden="1" customWidth="1"/>
    <col min="51" max="51" width="8.28515625" style="66" hidden="1" customWidth="1"/>
    <col min="52" max="262" width="8.5703125" style="66" hidden="1" customWidth="1"/>
    <col min="263" max="16384" width="11.5703125" style="66" hidden="1"/>
  </cols>
  <sheetData>
    <row r="1" spans="1:50" s="107" customFormat="1" ht="16.899999999999999" customHeight="1" x14ac:dyDescent="0.2">
      <c r="B1" s="168" t="s">
        <v>111</v>
      </c>
      <c r="C1" s="534" t="str">
        <f>'1042Ad Antrag'!$D$6</f>
        <v xml:space="preserve"> / </v>
      </c>
      <c r="D1" s="535"/>
      <c r="E1" s="137"/>
      <c r="G1" s="138"/>
      <c r="H1" s="138"/>
      <c r="I1" s="138"/>
      <c r="J1" s="138"/>
      <c r="M1" s="138"/>
      <c r="P1" s="140"/>
      <c r="Q1" s="166"/>
      <c r="X1" s="137"/>
    </row>
    <row r="2" spans="1:50" s="107" customFormat="1" ht="16.899999999999999" customHeight="1" thickBot="1" x14ac:dyDescent="0.25">
      <c r="B2" s="169" t="s">
        <v>112</v>
      </c>
      <c r="C2" s="536" t="str">
        <f>'1042Ad Antrag'!$D$24</f>
        <v/>
      </c>
      <c r="D2" s="537"/>
      <c r="E2" s="137"/>
      <c r="H2" s="142"/>
      <c r="I2" s="142"/>
      <c r="J2" s="142"/>
      <c r="P2" s="143"/>
      <c r="Q2" s="167"/>
      <c r="X2" s="137"/>
    </row>
    <row r="3" spans="1:50" s="21" customFormat="1" ht="53.65" customHeight="1" thickBot="1" x14ac:dyDescent="0.25">
      <c r="D3" s="144"/>
      <c r="E3" s="144"/>
      <c r="F3" s="107"/>
      <c r="G3" s="142"/>
      <c r="H3" s="142"/>
      <c r="I3" s="142"/>
      <c r="J3" s="142"/>
      <c r="M3" s="107"/>
      <c r="N3" s="145"/>
      <c r="P3" s="143"/>
      <c r="Q3" s="167"/>
      <c r="X3" s="144"/>
    </row>
    <row r="4" spans="1:50" s="7" customFormat="1" ht="12.75" x14ac:dyDescent="0.2">
      <c r="A4" s="427" t="s">
        <v>215</v>
      </c>
      <c r="B4" s="59"/>
      <c r="C4" s="59"/>
      <c r="D4" s="59"/>
      <c r="E4" s="59"/>
      <c r="F4" s="59"/>
      <c r="G4" s="59"/>
      <c r="H4" s="59"/>
      <c r="I4" s="59"/>
      <c r="J4" s="59"/>
      <c r="K4" s="59"/>
      <c r="L4" s="59"/>
      <c r="M4" s="59"/>
      <c r="N4" s="59"/>
      <c r="O4" s="59"/>
      <c r="P4" s="59"/>
      <c r="Q4" s="208"/>
      <c r="R4" s="59"/>
      <c r="S4" s="59"/>
      <c r="T4" s="59"/>
      <c r="U4" s="196" t="s">
        <v>216</v>
      </c>
      <c r="V4" s="60"/>
      <c r="W4" s="60"/>
      <c r="X4" s="60"/>
      <c r="Y4" s="95"/>
      <c r="Z4" s="40"/>
      <c r="AA4" s="40"/>
      <c r="AB4" s="25"/>
      <c r="AC4" s="25"/>
      <c r="AD4" s="25">
        <f>SUM(AB12:AB211)</f>
        <v>0</v>
      </c>
      <c r="AE4" s="25">
        <f>SUM(AB12:AB211)</f>
        <v>0</v>
      </c>
      <c r="AF4" s="25"/>
      <c r="AG4" s="25"/>
      <c r="AH4" s="27"/>
      <c r="AI4" s="27"/>
      <c r="AJ4" s="25">
        <f>SUM(AG12:AG211)</f>
        <v>0</v>
      </c>
      <c r="AK4" s="27"/>
      <c r="AN4" s="25">
        <f t="shared" ref="AN4:AX4" si="0">SUM(AK12:AK211)</f>
        <v>0</v>
      </c>
      <c r="AO4" s="25">
        <f t="shared" si="0"/>
        <v>0</v>
      </c>
      <c r="AP4" s="25">
        <f t="shared" si="0"/>
        <v>0</v>
      </c>
      <c r="AQ4" s="25">
        <f t="shared" si="0"/>
        <v>0</v>
      </c>
      <c r="AR4" s="25">
        <f t="shared" si="0"/>
        <v>0</v>
      </c>
      <c r="AS4" s="25">
        <f t="shared" si="0"/>
        <v>0</v>
      </c>
      <c r="AT4" s="25">
        <f t="shared" si="0"/>
        <v>0</v>
      </c>
      <c r="AU4" s="25">
        <f t="shared" si="0"/>
        <v>0</v>
      </c>
      <c r="AV4" s="25">
        <f t="shared" si="0"/>
        <v>0</v>
      </c>
      <c r="AW4" s="25">
        <f t="shared" si="0"/>
        <v>0</v>
      </c>
      <c r="AX4" s="25">
        <f t="shared" si="0"/>
        <v>0</v>
      </c>
    </row>
    <row r="5" spans="1:50" s="7" customFormat="1" ht="14.65" customHeight="1" x14ac:dyDescent="0.2">
      <c r="A5" s="428"/>
      <c r="B5" s="84" t="s">
        <v>559</v>
      </c>
      <c r="C5" s="118">
        <f>AP4</f>
        <v>0</v>
      </c>
      <c r="D5" s="80"/>
      <c r="E5" s="80"/>
      <c r="F5" s="80"/>
      <c r="G5" s="102" t="s">
        <v>584</v>
      </c>
      <c r="H5" s="321" t="str">
        <f>'1042Ad Antrag'!B31</f>
        <v/>
      </c>
      <c r="I5" s="80"/>
      <c r="J5" s="80"/>
      <c r="K5" s="80"/>
      <c r="L5" s="102" t="s">
        <v>217</v>
      </c>
      <c r="M5" s="104">
        <f>AD6</f>
        <v>0</v>
      </c>
      <c r="N5" s="201" t="str">
        <f>IF($AC$8&gt;=10,"","Mindestausfall 10%")</f>
        <v>Mindestausfall 10%</v>
      </c>
      <c r="O5" s="69"/>
      <c r="P5" s="69"/>
      <c r="Q5" s="106"/>
      <c r="R5" s="69"/>
      <c r="S5" s="69"/>
      <c r="T5" s="106" t="s">
        <v>585</v>
      </c>
      <c r="U5" s="324" t="str">
        <f>AO5</f>
        <v/>
      </c>
      <c r="Y5" s="43"/>
      <c r="Z5" s="40"/>
      <c r="AA5" s="40"/>
      <c r="AB5" s="25"/>
      <c r="AC5" s="25"/>
      <c r="AD5" s="25"/>
      <c r="AE5" s="25"/>
      <c r="AF5" s="25"/>
      <c r="AG5" s="25"/>
      <c r="AH5" s="27"/>
      <c r="AI5" s="27"/>
      <c r="AJ5" s="27" t="str">
        <f>Übersetzungstexte!A$311</f>
        <v>Mindestausfall 10%</v>
      </c>
      <c r="AK5" s="27"/>
      <c r="AL5" s="27"/>
      <c r="AM5" s="26" t="str">
        <f>CONCATENATE(TEXT(AX4,"#'##0.00")," * ",TEXT('1042Ad Antrag'!B31,"0.000%")," =")</f>
        <v>'0.00 *  =</v>
      </c>
      <c r="AN5" s="7" t="str">
        <f>IF(AC$8&lt;10,AJ5,AM5)</f>
        <v>Mindestausfall 10%</v>
      </c>
      <c r="AO5" s="27" t="str">
        <f>IF(AC$8&lt;10,"",IF(AO4=0,0,MAX((AX4)*'1042Ad Antrag'!B31,0)))</f>
        <v/>
      </c>
      <c r="AP5" s="43">
        <f>IF(OR(AO4=0,AC$8&lt;10),0,MAX((AT4-AU4)*'1042Ad Antrag'!B31,0))</f>
        <v>0</v>
      </c>
      <c r="AQ5" s="43"/>
      <c r="AT5" s="25"/>
      <c r="AU5" s="61"/>
      <c r="AV5" s="27"/>
      <c r="AW5" s="27"/>
      <c r="AX5" s="27"/>
    </row>
    <row r="6" spans="1:50" s="7" customFormat="1" ht="14.65" customHeight="1" thickBot="1" x14ac:dyDescent="0.25">
      <c r="A6" s="429"/>
      <c r="B6" s="85" t="s">
        <v>218</v>
      </c>
      <c r="C6" s="101">
        <f>AQ4</f>
        <v>0</v>
      </c>
      <c r="D6" s="81"/>
      <c r="E6" s="81"/>
      <c r="F6" s="81"/>
      <c r="G6" s="85" t="s">
        <v>602</v>
      </c>
      <c r="H6" s="322" t="str">
        <f>IF(NOT('1042Ad Antrag'!$B$24=""),VLOOKUP('1042Ad Antrag'!$B$24,Hilfsdaten!$A$3:'Hilfsdaten'!$D$40,3,TRUE),"")</f>
        <v/>
      </c>
      <c r="I6" s="81"/>
      <c r="J6" s="81"/>
      <c r="K6" s="81"/>
      <c r="L6" s="85" t="s">
        <v>219</v>
      </c>
      <c r="M6" s="103">
        <f>'1042Ad Antrag'!B30</f>
        <v>0</v>
      </c>
      <c r="N6" s="202" t="str">
        <f>IF($AC$8&gt;=10,"","nicht erreicht")</f>
        <v>nicht erreicht</v>
      </c>
      <c r="O6" s="70"/>
      <c r="P6" s="62"/>
      <c r="Q6" s="105"/>
      <c r="R6" s="70"/>
      <c r="S6" s="70"/>
      <c r="T6" s="105" t="s">
        <v>597</v>
      </c>
      <c r="U6" s="323">
        <f>AO6</f>
        <v>0</v>
      </c>
      <c r="Y6" s="43"/>
      <c r="Z6" s="40"/>
      <c r="AA6" s="40"/>
      <c r="AB6" s="25"/>
      <c r="AC6" s="25"/>
      <c r="AD6" s="63">
        <f>IF(AR4=AS4,0,MIN(MAX(ROUND(AE4/(AR4-AS4),4),0),1))</f>
        <v>0</v>
      </c>
      <c r="AE6" s="63"/>
      <c r="AF6" s="63"/>
      <c r="AG6" s="25"/>
      <c r="AH6" s="25" t="s">
        <v>220</v>
      </c>
      <c r="AI6" s="187">
        <f>'1042Ad Antrag'!$B$30</f>
        <v>0</v>
      </c>
      <c r="AJ6" s="27" t="str">
        <f>Übersetzungstexte!A$312</f>
        <v>nicht erreicht</v>
      </c>
      <c r="AK6" s="27"/>
      <c r="AL6" s="27"/>
      <c r="AM6" s="26" t="str">
        <f>Übersetzungstexte!A$310</f>
        <v>Kurzarbeitsentschädigung:</v>
      </c>
      <c r="AN6" s="7" t="str">
        <f>IF(AC$8&lt;10,AJ6,AM6)</f>
        <v>nicht erreicht</v>
      </c>
      <c r="AO6" s="27">
        <f>IF(AC$8&gt;=10,AO4+AO5,0)</f>
        <v>0</v>
      </c>
      <c r="AP6" s="43"/>
      <c r="AQ6" s="43"/>
      <c r="AT6" s="25"/>
      <c r="AX6" s="27"/>
    </row>
    <row r="7" spans="1:50" ht="15.75" thickBot="1" x14ac:dyDescent="0.3">
      <c r="H7" s="36"/>
      <c r="I7" s="36"/>
      <c r="J7" s="36"/>
    </row>
    <row r="8" spans="1:50" s="7" customFormat="1" ht="13.5" thickBot="1" x14ac:dyDescent="0.25">
      <c r="A8" s="129" t="s">
        <v>221</v>
      </c>
      <c r="B8" s="130"/>
      <c r="C8" s="131"/>
      <c r="D8" s="135" t="s">
        <v>161</v>
      </c>
      <c r="E8" s="133">
        <f>AV4</f>
        <v>0</v>
      </c>
      <c r="F8" s="133">
        <f>SUM(F12:F211)</f>
        <v>0</v>
      </c>
      <c r="G8" s="133">
        <f>SUM(G12:G211)</f>
        <v>0</v>
      </c>
      <c r="H8" s="132"/>
      <c r="I8" s="132"/>
      <c r="J8" s="132"/>
      <c r="K8" s="133">
        <f>SUMIF(K12:K211,"&gt;0",K12:K211)</f>
        <v>0</v>
      </c>
      <c r="L8" s="133"/>
      <c r="M8" s="133">
        <f>SUM(M12:M211)</f>
        <v>0</v>
      </c>
      <c r="N8" s="133">
        <f>SUMIF(N12:N211,"&gt;0",N12:N211)</f>
        <v>0</v>
      </c>
      <c r="O8" s="133">
        <f>SUM(O12:O211)</f>
        <v>0</v>
      </c>
      <c r="P8" s="133">
        <f>SUM(P12:P211)</f>
        <v>0</v>
      </c>
      <c r="Q8" s="133"/>
      <c r="R8" s="133">
        <f>SUM(R12:R211)</f>
        <v>0</v>
      </c>
      <c r="S8" s="133">
        <f>AO4</f>
        <v>0</v>
      </c>
      <c r="T8" s="133"/>
      <c r="U8" s="134"/>
      <c r="V8" s="25"/>
      <c r="W8" s="25"/>
      <c r="X8" s="189"/>
      <c r="Y8" s="40"/>
      <c r="Z8" s="40"/>
      <c r="AA8" s="40"/>
      <c r="AB8" s="25"/>
      <c r="AC8" s="25">
        <f>M5*100</f>
        <v>0</v>
      </c>
      <c r="AD8" s="46">
        <f>IF(AC8=0,0,100*'1042Ad Antrag'!B$29/AC8)</f>
        <v>0</v>
      </c>
      <c r="AE8" s="27">
        <f>IF(AC8="","",MAX(AC8-'1042Ad Antrag'!B$29*100,0))</f>
        <v>0</v>
      </c>
      <c r="AF8" s="27">
        <f>IF(AC8=0,0,AE8/AC8)</f>
        <v>0</v>
      </c>
      <c r="AG8" s="27"/>
      <c r="AH8" s="27"/>
      <c r="AI8" s="27" t="str">
        <f>CONCATENATE(Übersetzungstexte!A288," ",TEXT(AI$6,"0"))</f>
        <v>Abzug 0</v>
      </c>
      <c r="AM8" s="29"/>
      <c r="AN8" s="29"/>
      <c r="AQ8" s="25"/>
      <c r="AU8" s="27"/>
    </row>
    <row r="9" spans="1:50" s="7" customFormat="1" ht="12.75" customHeight="1" x14ac:dyDescent="0.2">
      <c r="A9" s="191"/>
      <c r="B9" s="192"/>
      <c r="C9" s="193"/>
      <c r="D9" s="591" t="s">
        <v>222</v>
      </c>
      <c r="E9" s="585" t="s">
        <v>587</v>
      </c>
      <c r="F9" s="575" t="s">
        <v>388</v>
      </c>
      <c r="G9" s="575" t="s">
        <v>617</v>
      </c>
      <c r="H9" s="594" t="s">
        <v>75</v>
      </c>
      <c r="I9" s="595"/>
      <c r="J9" s="596"/>
      <c r="K9" s="585" t="s">
        <v>224</v>
      </c>
      <c r="L9" s="585" t="s">
        <v>225</v>
      </c>
      <c r="M9" s="587" t="s">
        <v>590</v>
      </c>
      <c r="N9" s="589" t="s">
        <v>591</v>
      </c>
      <c r="O9" s="601" t="s">
        <v>226</v>
      </c>
      <c r="P9" s="602"/>
      <c r="Q9" s="538" t="s">
        <v>227</v>
      </c>
      <c r="R9" s="526" t="s">
        <v>228</v>
      </c>
      <c r="S9" s="603" t="s">
        <v>592</v>
      </c>
      <c r="T9" s="597" t="s">
        <v>593</v>
      </c>
      <c r="U9" s="599" t="s">
        <v>594</v>
      </c>
      <c r="V9" s="25"/>
      <c r="W9" s="25"/>
      <c r="X9" s="189"/>
      <c r="Y9" s="40"/>
      <c r="Z9" s="40"/>
      <c r="AA9" s="40"/>
      <c r="AB9" s="25"/>
      <c r="AC9" s="25"/>
      <c r="AD9" s="46"/>
      <c r="AE9" s="27"/>
      <c r="AF9" s="27"/>
      <c r="AG9" s="27"/>
      <c r="AH9" s="27"/>
      <c r="AI9" s="27"/>
      <c r="AM9" s="29"/>
      <c r="AN9" s="29"/>
      <c r="AQ9" s="25"/>
      <c r="AU9" s="27"/>
    </row>
    <row r="10" spans="1:50" s="71" customFormat="1" ht="40.15" customHeight="1" x14ac:dyDescent="0.2">
      <c r="A10" s="127" t="s">
        <v>586</v>
      </c>
      <c r="B10" s="128" t="s">
        <v>118</v>
      </c>
      <c r="C10" s="188" t="s">
        <v>119</v>
      </c>
      <c r="D10" s="592"/>
      <c r="E10" s="586"/>
      <c r="F10" s="593"/>
      <c r="G10" s="593"/>
      <c r="H10" s="194" t="s">
        <v>588</v>
      </c>
      <c r="I10" s="195" t="s">
        <v>589</v>
      </c>
      <c r="J10" s="358" t="s">
        <v>229</v>
      </c>
      <c r="K10" s="586"/>
      <c r="L10" s="586"/>
      <c r="M10" s="588"/>
      <c r="N10" s="590"/>
      <c r="O10" s="206">
        <v>1</v>
      </c>
      <c r="P10" s="207">
        <v>0.8</v>
      </c>
      <c r="Q10" s="539"/>
      <c r="R10" s="527"/>
      <c r="S10" s="604"/>
      <c r="T10" s="598"/>
      <c r="U10" s="600"/>
      <c r="V10" s="64"/>
      <c r="W10" s="64"/>
      <c r="X10" s="92" t="s">
        <v>230</v>
      </c>
      <c r="Y10" s="96" t="s">
        <v>222</v>
      </c>
      <c r="Z10" s="96" t="s">
        <v>231</v>
      </c>
      <c r="AA10" s="97" t="s">
        <v>232</v>
      </c>
      <c r="AB10" s="28" t="s">
        <v>233</v>
      </c>
      <c r="AC10" s="98" t="s">
        <v>234</v>
      </c>
      <c r="AD10" s="98" t="s">
        <v>235</v>
      </c>
      <c r="AE10" s="98" t="s">
        <v>236</v>
      </c>
      <c r="AF10" s="98" t="s">
        <v>237</v>
      </c>
      <c r="AG10" s="99" t="s">
        <v>238</v>
      </c>
      <c r="AH10" s="99" t="s">
        <v>239</v>
      </c>
      <c r="AI10" s="99" t="s">
        <v>240</v>
      </c>
      <c r="AJ10" s="100" t="s">
        <v>241</v>
      </c>
      <c r="AK10" s="100" t="s">
        <v>242</v>
      </c>
      <c r="AL10" s="96" t="s">
        <v>243</v>
      </c>
      <c r="AM10" s="100" t="s">
        <v>244</v>
      </c>
      <c r="AN10" s="100" t="s">
        <v>245</v>
      </c>
      <c r="AO10" s="100" t="s">
        <v>246</v>
      </c>
      <c r="AP10" s="100" t="s">
        <v>247</v>
      </c>
      <c r="AQ10" s="99" t="s">
        <v>248</v>
      </c>
      <c r="AR10" s="100" t="s">
        <v>242</v>
      </c>
      <c r="AS10" s="97" t="s">
        <v>249</v>
      </c>
      <c r="AT10" s="96" t="s">
        <v>223</v>
      </c>
      <c r="AU10" s="98" t="s">
        <v>250</v>
      </c>
      <c r="AV10" s="65"/>
    </row>
    <row r="11" spans="1:50" s="320" customFormat="1" ht="16.899999999999999" customHeight="1" x14ac:dyDescent="0.25">
      <c r="A11" s="306" t="s">
        <v>151</v>
      </c>
      <c r="B11" s="307" t="s">
        <v>152</v>
      </c>
      <c r="C11" s="308" t="s">
        <v>153</v>
      </c>
      <c r="D11" s="325">
        <v>28.85</v>
      </c>
      <c r="E11" s="326">
        <v>184</v>
      </c>
      <c r="F11" s="327">
        <v>123</v>
      </c>
      <c r="G11" s="328">
        <v>8</v>
      </c>
      <c r="H11" s="329">
        <v>-5</v>
      </c>
      <c r="I11" s="330">
        <v>6</v>
      </c>
      <c r="J11" s="331">
        <v>-11</v>
      </c>
      <c r="K11" s="332">
        <v>64</v>
      </c>
      <c r="L11" s="327">
        <v>15</v>
      </c>
      <c r="M11" s="333">
        <v>42.21</v>
      </c>
      <c r="N11" s="334">
        <v>21.79</v>
      </c>
      <c r="O11" s="335">
        <v>628.66999999999996</v>
      </c>
      <c r="P11" s="336">
        <v>502.94</v>
      </c>
      <c r="Q11" s="337">
        <v>0</v>
      </c>
      <c r="R11" s="338">
        <v>184.64</v>
      </c>
      <c r="S11" s="334">
        <v>318.3</v>
      </c>
      <c r="T11" s="327">
        <v>40.229999999999997</v>
      </c>
      <c r="U11" s="339">
        <v>358.53</v>
      </c>
      <c r="V11" s="309"/>
      <c r="W11" s="310"/>
      <c r="X11" s="311"/>
      <c r="Y11" s="312"/>
      <c r="Z11" s="313"/>
      <c r="AA11" s="313"/>
      <c r="AB11" s="314"/>
      <c r="AC11" s="314"/>
      <c r="AD11" s="314"/>
      <c r="AE11" s="315"/>
      <c r="AF11" s="315"/>
      <c r="AG11" s="315"/>
      <c r="AH11" s="315"/>
      <c r="AI11" s="315"/>
      <c r="AJ11" s="315"/>
      <c r="AK11" s="315"/>
      <c r="AL11" s="315"/>
      <c r="AM11" s="316"/>
      <c r="AN11" s="317"/>
      <c r="AO11" s="315"/>
      <c r="AP11" s="315"/>
      <c r="AQ11" s="318"/>
      <c r="AR11" s="319"/>
      <c r="AS11" s="315"/>
      <c r="AT11" s="315"/>
      <c r="AU11" s="315"/>
    </row>
    <row r="12" spans="1:50" s="57" customFormat="1" ht="16.899999999999999" customHeight="1" x14ac:dyDescent="0.25">
      <c r="A12" s="304" t="str">
        <f>IF('1042Bd Stammdaten Mitarb.'!A8="","",'1042Bd Stammdaten Mitarb.'!A8)</f>
        <v/>
      </c>
      <c r="B12" s="305" t="str">
        <f>IF('1042Bd Stammdaten Mitarb.'!B8="","",'1042Bd Stammdaten Mitarb.'!B8)</f>
        <v/>
      </c>
      <c r="C12" s="261" t="str">
        <f>IF('1042Bd Stammdaten Mitarb.'!C8="","",'1042Bd Stammdaten Mitarb.'!C8)</f>
        <v/>
      </c>
      <c r="D12" s="340" t="str">
        <f>IF('1042Bd Stammdaten Mitarb.'!AJ8="","",'1042Bd Stammdaten Mitarb.'!AJ8)</f>
        <v/>
      </c>
      <c r="E12" s="341" t="str">
        <f>IF('1042Bd Stammdaten Mitarb.'!N8="","",'1042Bd Stammdaten Mitarb.'!N8)</f>
        <v/>
      </c>
      <c r="F12" s="342" t="str">
        <f>IF('1042Bd Stammdaten Mitarb.'!O8="","",'1042Bd Stammdaten Mitarb.'!O8)</f>
        <v/>
      </c>
      <c r="G12" s="343" t="str">
        <f>IF('1042Bd Stammdaten Mitarb.'!P8="","",'1042Bd Stammdaten Mitarb.'!P8)</f>
        <v/>
      </c>
      <c r="H12" s="344" t="str">
        <f>IF('1042Bd Stammdaten Mitarb.'!Q8="","",'1042Bd Stammdaten Mitarb.'!Q8)</f>
        <v/>
      </c>
      <c r="I12" s="345" t="str">
        <f>IF('1042Bd Stammdaten Mitarb.'!R8="","",'1042Bd Stammdaten Mitarb.'!R8)</f>
        <v/>
      </c>
      <c r="J12" s="346" t="str">
        <f>Z12</f>
        <v/>
      </c>
      <c r="K12" s="342" t="str">
        <f t="shared" ref="K12" si="1">AA12</f>
        <v/>
      </c>
      <c r="L12" s="342" t="str">
        <f>IF('1042Bd Stammdaten Mitarb.'!S8="","",'1042Bd Stammdaten Mitarb.'!S8)</f>
        <v/>
      </c>
      <c r="M12" s="347" t="str">
        <f>AD12</f>
        <v/>
      </c>
      <c r="N12" s="340" t="str">
        <f t="shared" ref="N12:P12" si="2">AF12</f>
        <v/>
      </c>
      <c r="O12" s="348" t="str">
        <f t="shared" si="2"/>
        <v/>
      </c>
      <c r="P12" s="349" t="str">
        <f t="shared" si="2"/>
        <v/>
      </c>
      <c r="Q12" s="350" t="str">
        <f>AJ12</f>
        <v/>
      </c>
      <c r="R12" s="351" t="str">
        <f>AI12</f>
        <v/>
      </c>
      <c r="S12" s="340" t="str">
        <f>AL12</f>
        <v/>
      </c>
      <c r="T12" s="342" t="str">
        <f>IF(R12="","",MAX((O12-AR12)*'1042Ad Antrag'!$B$31,0))</f>
        <v/>
      </c>
      <c r="U12" s="352" t="str">
        <f>IF(T12="","",S12+T12)</f>
        <v/>
      </c>
      <c r="V12" s="262"/>
      <c r="W12" s="263"/>
      <c r="X12" s="190">
        <f>'1042Bd Stammdaten Mitarb.'!M8</f>
        <v>0</v>
      </c>
      <c r="Y12" s="264" t="str">
        <f t="shared" ref="Y12" si="3">IF($A12="","",D12)</f>
        <v/>
      </c>
      <c r="Z12" s="265" t="str">
        <f>IF(A12="","",'1042Bd Stammdaten Mitarb.'!Q8-'1042Bd Stammdaten Mitarb.'!R8)</f>
        <v/>
      </c>
      <c r="AA12" s="265" t="str">
        <f>IF(OR($C12="",E12="",F12="",G12=""),"",E12-(F12+G12+Z12))</f>
        <v/>
      </c>
      <c r="AB12" s="266" t="str">
        <f>IF(AA12="","",MAX(AA12,0))</f>
        <v/>
      </c>
      <c r="AC12" s="266" t="str">
        <f t="shared" ref="AC12" si="4">IF(K12="","",AC$8)</f>
        <v/>
      </c>
      <c r="AD12" s="266" t="str">
        <f t="shared" ref="AD12" si="5">IF(K12="","",K12*AD$8)</f>
        <v/>
      </c>
      <c r="AE12" s="267" t="str">
        <f>IF(AC12="","",AE$8)</f>
        <v/>
      </c>
      <c r="AF12" s="267" t="str">
        <f>IF(K12="","",K12*AF$8 - MAX('1042Bd Stammdaten Mitarb.'!S8-M12,0))</f>
        <v/>
      </c>
      <c r="AG12" s="267" t="str">
        <f t="shared" ref="AG12" si="6">IF(OR($C12="",K12="",D12="",N12&lt;0),"",MAX(N12*D12,0))</f>
        <v/>
      </c>
      <c r="AH12" s="267" t="str">
        <f>IF(OR($C12="",O12=""),"",O12*0.8)</f>
        <v/>
      </c>
      <c r="AI12" s="267" t="str">
        <f>IF(OR($C12="",D12="",O12=""),"",AI$6/5*X12*D12*0.8)</f>
        <v/>
      </c>
      <c r="AJ12" s="267" t="str">
        <f>IF(OR($C12="",K12="",O12=""),"",MAX(P12+'1042Bd Stammdaten Mitarb.'!T8-O12,0))</f>
        <v/>
      </c>
      <c r="AK12" s="267" t="str">
        <f>IF('1042Bd Stammdaten Mitarb.'!T8="","",'1042Bd Stammdaten Mitarb.'!T8)</f>
        <v/>
      </c>
      <c r="AL12" s="267" t="str">
        <f>IF(OR($C12="",O12=""),"",MAX(P12-R12-AJ12,0))</f>
        <v/>
      </c>
      <c r="AM12" s="268" t="str">
        <f>IF(E12="","",1)</f>
        <v/>
      </c>
      <c r="AN12" s="269" t="str">
        <f>IF(E12="","",IF(ROUND(K12,2)&lt;=0,0,1))</f>
        <v/>
      </c>
      <c r="AO12" s="267" t="str">
        <f>IF(E12="","",E12)</f>
        <v/>
      </c>
      <c r="AP12" s="267" t="str">
        <f>IF(E12="","",'1042Bd Stammdaten Mitarb.'!P8)</f>
        <v/>
      </c>
      <c r="AQ12" s="270">
        <f>IF('1042Bd Stammdaten Mitarb.'!Y8&gt;0,AG12,0)</f>
        <v>0</v>
      </c>
      <c r="AR12" s="271">
        <f>IF('1042Bd Stammdaten Mitarb.'!Y8&gt;0,'1042Bd Stammdaten Mitarb.'!T8,0)</f>
        <v>0</v>
      </c>
      <c r="AS12" s="267" t="str">
        <f t="shared" ref="AS12" si="7">E12</f>
        <v/>
      </c>
      <c r="AT12" s="267">
        <f>'1042Bd Stammdaten Mitarb.'!P8</f>
        <v>0</v>
      </c>
      <c r="AU12" s="267">
        <f>IF(AQ12="",0,MAX(AQ12-AR12,0))</f>
        <v>0</v>
      </c>
      <c r="AV12" s="272"/>
    </row>
    <row r="13" spans="1:50" s="57" customFormat="1" ht="16.899999999999999" customHeight="1" x14ac:dyDescent="0.25">
      <c r="A13" s="304" t="str">
        <f>IF('1042Bd Stammdaten Mitarb.'!A9="","",'1042Bd Stammdaten Mitarb.'!A9)</f>
        <v/>
      </c>
      <c r="B13" s="305" t="str">
        <f>IF('1042Bd Stammdaten Mitarb.'!B9="","",'1042Bd Stammdaten Mitarb.'!B9)</f>
        <v/>
      </c>
      <c r="C13" s="261" t="str">
        <f>IF('1042Bd Stammdaten Mitarb.'!C9="","",'1042Bd Stammdaten Mitarb.'!C9)</f>
        <v/>
      </c>
      <c r="D13" s="340" t="str">
        <f>IF('1042Bd Stammdaten Mitarb.'!AJ9="","",'1042Bd Stammdaten Mitarb.'!AJ9)</f>
        <v/>
      </c>
      <c r="E13" s="341" t="str">
        <f>IF('1042Bd Stammdaten Mitarb.'!N9="","",'1042Bd Stammdaten Mitarb.'!N9)</f>
        <v/>
      </c>
      <c r="F13" s="342" t="str">
        <f>IF('1042Bd Stammdaten Mitarb.'!O9="","",'1042Bd Stammdaten Mitarb.'!O9)</f>
        <v/>
      </c>
      <c r="G13" s="343" t="str">
        <f>IF('1042Bd Stammdaten Mitarb.'!P9="","",'1042Bd Stammdaten Mitarb.'!P9)</f>
        <v/>
      </c>
      <c r="H13" s="344" t="str">
        <f>IF('1042Bd Stammdaten Mitarb.'!Q9="","",'1042Bd Stammdaten Mitarb.'!Q9)</f>
        <v/>
      </c>
      <c r="I13" s="345" t="str">
        <f>IF('1042Bd Stammdaten Mitarb.'!R9="","",'1042Bd Stammdaten Mitarb.'!R9)</f>
        <v/>
      </c>
      <c r="J13" s="346" t="str">
        <f t="shared" ref="J13:J76" si="8">Z13</f>
        <v/>
      </c>
      <c r="K13" s="342" t="str">
        <f t="shared" ref="K13:K76" si="9">AA13</f>
        <v/>
      </c>
      <c r="L13" s="342" t="str">
        <f>IF('1042Bd Stammdaten Mitarb.'!S9="","",'1042Bd Stammdaten Mitarb.'!S9)</f>
        <v/>
      </c>
      <c r="M13" s="347" t="str">
        <f t="shared" ref="M13:M76" si="10">AD13</f>
        <v/>
      </c>
      <c r="N13" s="340" t="str">
        <f t="shared" ref="N13:N76" si="11">AF13</f>
        <v/>
      </c>
      <c r="O13" s="348" t="str">
        <f t="shared" ref="O13:O76" si="12">AG13</f>
        <v/>
      </c>
      <c r="P13" s="349" t="str">
        <f t="shared" ref="P13:P76" si="13">AH13</f>
        <v/>
      </c>
      <c r="Q13" s="350" t="str">
        <f t="shared" ref="Q13:Q76" si="14">AJ13</f>
        <v/>
      </c>
      <c r="R13" s="351" t="str">
        <f t="shared" ref="R13:R76" si="15">AI13</f>
        <v/>
      </c>
      <c r="S13" s="340" t="str">
        <f t="shared" ref="S13:S76" si="16">AL13</f>
        <v/>
      </c>
      <c r="T13" s="342" t="str">
        <f>IF(R13="","",MAX((O13-AR13)*'1042Ad Antrag'!$B$31,0))</f>
        <v/>
      </c>
      <c r="U13" s="352" t="str">
        <f t="shared" ref="U13:U76" si="17">IF(T13="","",S13+T13)</f>
        <v/>
      </c>
      <c r="V13" s="262"/>
      <c r="W13" s="263"/>
      <c r="X13" s="190">
        <f>'1042Bd Stammdaten Mitarb.'!M9</f>
        <v>0</v>
      </c>
      <c r="Y13" s="264" t="str">
        <f t="shared" ref="Y13:Y76" si="18">IF($A13="","",D13)</f>
        <v/>
      </c>
      <c r="Z13" s="265" t="str">
        <f>IF(A13="","",'1042Bd Stammdaten Mitarb.'!Q9-'1042Bd Stammdaten Mitarb.'!R9)</f>
        <v/>
      </c>
      <c r="AA13" s="265" t="str">
        <f t="shared" ref="AA13:AA76" si="19">IF(OR($C13="",E13="",F13="",G13=""),"",E13-(F13+G13+Z13))</f>
        <v/>
      </c>
      <c r="AB13" s="266" t="str">
        <f t="shared" ref="AB13:AB76" si="20">IF(AA13="","",MAX(AA13,0))</f>
        <v/>
      </c>
      <c r="AC13" s="266" t="str">
        <f t="shared" ref="AC13:AC76" si="21">IF(K13="","",AC$8)</f>
        <v/>
      </c>
      <c r="AD13" s="266" t="str">
        <f t="shared" ref="AD13:AD76" si="22">IF(K13="","",K13*AD$8)</f>
        <v/>
      </c>
      <c r="AE13" s="267" t="str">
        <f t="shared" ref="AE13:AE76" si="23">IF(AC13="","",AE$8)</f>
        <v/>
      </c>
      <c r="AF13" s="267" t="str">
        <f>IF(K13="","",K13*AF$8 - MAX('1042Bd Stammdaten Mitarb.'!S9-M13,0))</f>
        <v/>
      </c>
      <c r="AG13" s="267" t="str">
        <f t="shared" ref="AG13:AG76" si="24">IF(OR($C13="",K13="",D13="",N13&lt;0),"",MAX(N13*D13,0))</f>
        <v/>
      </c>
      <c r="AH13" s="267" t="str">
        <f t="shared" ref="AH13:AH76" si="25">IF(OR($C13="",O13=""),"",O13*0.8)</f>
        <v/>
      </c>
      <c r="AI13" s="267" t="str">
        <f t="shared" ref="AI13:AI76" si="26">IF(OR($C13="",D13="",O13=""),"",AI$6/5*X13*D13*0.8)</f>
        <v/>
      </c>
      <c r="AJ13" s="267" t="str">
        <f>IF(OR($C13="",K13="",O13=""),"",MAX(P13+'1042Bd Stammdaten Mitarb.'!T9-O13,0))</f>
        <v/>
      </c>
      <c r="AK13" s="267" t="str">
        <f>IF('1042Bd Stammdaten Mitarb.'!T9="","",'1042Bd Stammdaten Mitarb.'!T9)</f>
        <v/>
      </c>
      <c r="AL13" s="267" t="str">
        <f t="shared" ref="AL13:AL76" si="27">IF(OR($C13="",O13=""),"",MAX(P13-R13-AJ13,0))</f>
        <v/>
      </c>
      <c r="AM13" s="268" t="str">
        <f>IF(E13="","",1)</f>
        <v/>
      </c>
      <c r="AN13" s="269" t="str">
        <f t="shared" ref="AN13:AN76" si="28">IF(E13="","",IF(ROUND(K13,2)&lt;=0,0,1))</f>
        <v/>
      </c>
      <c r="AO13" s="267" t="str">
        <f t="shared" ref="AO13:AO76" si="29">IF(E13="","",E13)</f>
        <v/>
      </c>
      <c r="AP13" s="267" t="str">
        <f>IF(E13="","",'1042Bd Stammdaten Mitarb.'!P9)</f>
        <v/>
      </c>
      <c r="AQ13" s="270">
        <f>IF('1042Bd Stammdaten Mitarb.'!Y9&gt;0,AG13,0)</f>
        <v>0</v>
      </c>
      <c r="AR13" s="271">
        <f>IF('1042Bd Stammdaten Mitarb.'!Y9&gt;0,'1042Bd Stammdaten Mitarb.'!T9,0)</f>
        <v>0</v>
      </c>
      <c r="AS13" s="267" t="str">
        <f t="shared" ref="AS13:AS76" si="30">E13</f>
        <v/>
      </c>
      <c r="AT13" s="267">
        <f>'1042Bd Stammdaten Mitarb.'!P9</f>
        <v>0</v>
      </c>
      <c r="AU13" s="267">
        <f t="shared" ref="AU13:AU76" si="31">IF(AQ13="",0,MAX(AQ13-AR13,0))</f>
        <v>0</v>
      </c>
      <c r="AV13" s="272"/>
    </row>
    <row r="14" spans="1:50" s="57" customFormat="1" ht="16.899999999999999" customHeight="1" x14ac:dyDescent="0.25">
      <c r="A14" s="304" t="str">
        <f>IF('1042Bd Stammdaten Mitarb.'!A10="","",'1042Bd Stammdaten Mitarb.'!A10)</f>
        <v/>
      </c>
      <c r="B14" s="305" t="str">
        <f>IF('1042Bd Stammdaten Mitarb.'!B10="","",'1042Bd Stammdaten Mitarb.'!B10)</f>
        <v/>
      </c>
      <c r="C14" s="261" t="str">
        <f>IF('1042Bd Stammdaten Mitarb.'!C10="","",'1042Bd Stammdaten Mitarb.'!C10)</f>
        <v/>
      </c>
      <c r="D14" s="340" t="str">
        <f>IF('1042Bd Stammdaten Mitarb.'!AJ10="","",'1042Bd Stammdaten Mitarb.'!AJ10)</f>
        <v/>
      </c>
      <c r="E14" s="341" t="str">
        <f>IF('1042Bd Stammdaten Mitarb.'!N10="","",'1042Bd Stammdaten Mitarb.'!N10)</f>
        <v/>
      </c>
      <c r="F14" s="342" t="str">
        <f>IF('1042Bd Stammdaten Mitarb.'!O10="","",'1042Bd Stammdaten Mitarb.'!O10)</f>
        <v/>
      </c>
      <c r="G14" s="343" t="str">
        <f>IF('1042Bd Stammdaten Mitarb.'!P10="","",'1042Bd Stammdaten Mitarb.'!P10)</f>
        <v/>
      </c>
      <c r="H14" s="344" t="str">
        <f>IF('1042Bd Stammdaten Mitarb.'!Q10="","",'1042Bd Stammdaten Mitarb.'!Q10)</f>
        <v/>
      </c>
      <c r="I14" s="345" t="str">
        <f>IF('1042Bd Stammdaten Mitarb.'!R10="","",'1042Bd Stammdaten Mitarb.'!R10)</f>
        <v/>
      </c>
      <c r="J14" s="346" t="str">
        <f t="shared" si="8"/>
        <v/>
      </c>
      <c r="K14" s="342" t="str">
        <f t="shared" si="9"/>
        <v/>
      </c>
      <c r="L14" s="342" t="str">
        <f>IF('1042Bd Stammdaten Mitarb.'!S10="","",'1042Bd Stammdaten Mitarb.'!S10)</f>
        <v/>
      </c>
      <c r="M14" s="347" t="str">
        <f t="shared" si="10"/>
        <v/>
      </c>
      <c r="N14" s="340" t="str">
        <f t="shared" si="11"/>
        <v/>
      </c>
      <c r="O14" s="348" t="str">
        <f t="shared" si="12"/>
        <v/>
      </c>
      <c r="P14" s="349" t="str">
        <f t="shared" si="13"/>
        <v/>
      </c>
      <c r="Q14" s="350" t="str">
        <f t="shared" si="14"/>
        <v/>
      </c>
      <c r="R14" s="351" t="str">
        <f t="shared" si="15"/>
        <v/>
      </c>
      <c r="S14" s="340" t="str">
        <f t="shared" si="16"/>
        <v/>
      </c>
      <c r="T14" s="342" t="str">
        <f>IF(R14="","",MAX((O14-AR14)*'1042Ad Antrag'!$B$31,0))</f>
        <v/>
      </c>
      <c r="U14" s="352" t="str">
        <f t="shared" si="17"/>
        <v/>
      </c>
      <c r="V14" s="262"/>
      <c r="W14" s="263"/>
      <c r="X14" s="190">
        <f>'1042Bd Stammdaten Mitarb.'!M10</f>
        <v>0</v>
      </c>
      <c r="Y14" s="264" t="str">
        <f t="shared" si="18"/>
        <v/>
      </c>
      <c r="Z14" s="265" t="str">
        <f>IF(A14="","",'1042Bd Stammdaten Mitarb.'!Q10-'1042Bd Stammdaten Mitarb.'!R10)</f>
        <v/>
      </c>
      <c r="AA14" s="265" t="str">
        <f t="shared" si="19"/>
        <v/>
      </c>
      <c r="AB14" s="266" t="str">
        <f t="shared" si="20"/>
        <v/>
      </c>
      <c r="AC14" s="266" t="str">
        <f t="shared" si="21"/>
        <v/>
      </c>
      <c r="AD14" s="266" t="str">
        <f t="shared" si="22"/>
        <v/>
      </c>
      <c r="AE14" s="267" t="str">
        <f t="shared" si="23"/>
        <v/>
      </c>
      <c r="AF14" s="267" t="str">
        <f>IF(K14="","",K14*AF$8 - MAX('1042Bd Stammdaten Mitarb.'!S10-M14,0))</f>
        <v/>
      </c>
      <c r="AG14" s="267" t="str">
        <f t="shared" si="24"/>
        <v/>
      </c>
      <c r="AH14" s="267" t="str">
        <f t="shared" si="25"/>
        <v/>
      </c>
      <c r="AI14" s="267" t="str">
        <f t="shared" si="26"/>
        <v/>
      </c>
      <c r="AJ14" s="267" t="str">
        <f>IF(OR($C14="",K14="",O14=""),"",MAX(P14+'1042Bd Stammdaten Mitarb.'!T10-O14,0))</f>
        <v/>
      </c>
      <c r="AK14" s="267" t="str">
        <f>IF('1042Bd Stammdaten Mitarb.'!T10="","",'1042Bd Stammdaten Mitarb.'!T10)</f>
        <v/>
      </c>
      <c r="AL14" s="267" t="str">
        <f t="shared" si="27"/>
        <v/>
      </c>
      <c r="AM14" s="268" t="str">
        <f t="shared" ref="AM14:AM76" si="32">IF(E14="","",1)</f>
        <v/>
      </c>
      <c r="AN14" s="269" t="str">
        <f t="shared" si="28"/>
        <v/>
      </c>
      <c r="AO14" s="267" t="str">
        <f t="shared" si="29"/>
        <v/>
      </c>
      <c r="AP14" s="267" t="str">
        <f>IF(E14="","",'1042Bd Stammdaten Mitarb.'!P10)</f>
        <v/>
      </c>
      <c r="AQ14" s="270">
        <f>IF('1042Bd Stammdaten Mitarb.'!Y10&gt;0,AG14,0)</f>
        <v>0</v>
      </c>
      <c r="AR14" s="271">
        <f>IF('1042Bd Stammdaten Mitarb.'!Y10&gt;0,'1042Bd Stammdaten Mitarb.'!T10,0)</f>
        <v>0</v>
      </c>
      <c r="AS14" s="267" t="str">
        <f t="shared" si="30"/>
        <v/>
      </c>
      <c r="AT14" s="267">
        <f>'1042Bd Stammdaten Mitarb.'!P10</f>
        <v>0</v>
      </c>
      <c r="AU14" s="267">
        <f t="shared" si="31"/>
        <v>0</v>
      </c>
      <c r="AV14" s="272"/>
    </row>
    <row r="15" spans="1:50" s="57" customFormat="1" ht="16.899999999999999" customHeight="1" x14ac:dyDescent="0.25">
      <c r="A15" s="304" t="str">
        <f>IF('1042Bd Stammdaten Mitarb.'!A11="","",'1042Bd Stammdaten Mitarb.'!A11)</f>
        <v/>
      </c>
      <c r="B15" s="305" t="str">
        <f>IF('1042Bd Stammdaten Mitarb.'!B11="","",'1042Bd Stammdaten Mitarb.'!B11)</f>
        <v/>
      </c>
      <c r="C15" s="261" t="str">
        <f>IF('1042Bd Stammdaten Mitarb.'!C11="","",'1042Bd Stammdaten Mitarb.'!C11)</f>
        <v/>
      </c>
      <c r="D15" s="340" t="str">
        <f>IF('1042Bd Stammdaten Mitarb.'!AJ11="","",'1042Bd Stammdaten Mitarb.'!AJ11)</f>
        <v/>
      </c>
      <c r="E15" s="341" t="str">
        <f>IF('1042Bd Stammdaten Mitarb.'!N11="","",'1042Bd Stammdaten Mitarb.'!N11)</f>
        <v/>
      </c>
      <c r="F15" s="342" t="str">
        <f>IF('1042Bd Stammdaten Mitarb.'!O11="","",'1042Bd Stammdaten Mitarb.'!O11)</f>
        <v/>
      </c>
      <c r="G15" s="343" t="str">
        <f>IF('1042Bd Stammdaten Mitarb.'!P11="","",'1042Bd Stammdaten Mitarb.'!P11)</f>
        <v/>
      </c>
      <c r="H15" s="344" t="str">
        <f>IF('1042Bd Stammdaten Mitarb.'!Q11="","",'1042Bd Stammdaten Mitarb.'!Q11)</f>
        <v/>
      </c>
      <c r="I15" s="345" t="str">
        <f>IF('1042Bd Stammdaten Mitarb.'!R11="","",'1042Bd Stammdaten Mitarb.'!R11)</f>
        <v/>
      </c>
      <c r="J15" s="346" t="str">
        <f t="shared" si="8"/>
        <v/>
      </c>
      <c r="K15" s="342" t="str">
        <f t="shared" si="9"/>
        <v/>
      </c>
      <c r="L15" s="342" t="str">
        <f>IF('1042Bd Stammdaten Mitarb.'!S11="","",'1042Bd Stammdaten Mitarb.'!S11)</f>
        <v/>
      </c>
      <c r="M15" s="347" t="str">
        <f t="shared" si="10"/>
        <v/>
      </c>
      <c r="N15" s="340" t="str">
        <f t="shared" si="11"/>
        <v/>
      </c>
      <c r="O15" s="348" t="str">
        <f t="shared" si="12"/>
        <v/>
      </c>
      <c r="P15" s="349" t="str">
        <f t="shared" si="13"/>
        <v/>
      </c>
      <c r="Q15" s="350" t="str">
        <f t="shared" si="14"/>
        <v/>
      </c>
      <c r="R15" s="351" t="str">
        <f t="shared" si="15"/>
        <v/>
      </c>
      <c r="S15" s="340" t="str">
        <f t="shared" si="16"/>
        <v/>
      </c>
      <c r="T15" s="342" t="str">
        <f>IF(R15="","",MAX((O15-AR15)*'1042Ad Antrag'!$B$31,0))</f>
        <v/>
      </c>
      <c r="U15" s="352" t="str">
        <f t="shared" si="17"/>
        <v/>
      </c>
      <c r="V15" s="262"/>
      <c r="W15" s="263"/>
      <c r="X15" s="190">
        <f>'1042Bd Stammdaten Mitarb.'!M11</f>
        <v>0</v>
      </c>
      <c r="Y15" s="264" t="str">
        <f t="shared" si="18"/>
        <v/>
      </c>
      <c r="Z15" s="265" t="str">
        <f>IF(A15="","",'1042Bd Stammdaten Mitarb.'!Q11-'1042Bd Stammdaten Mitarb.'!R11)</f>
        <v/>
      </c>
      <c r="AA15" s="265" t="str">
        <f t="shared" si="19"/>
        <v/>
      </c>
      <c r="AB15" s="266" t="str">
        <f t="shared" si="20"/>
        <v/>
      </c>
      <c r="AC15" s="266" t="str">
        <f t="shared" si="21"/>
        <v/>
      </c>
      <c r="AD15" s="266" t="str">
        <f t="shared" si="22"/>
        <v/>
      </c>
      <c r="AE15" s="267" t="str">
        <f t="shared" si="23"/>
        <v/>
      </c>
      <c r="AF15" s="267" t="str">
        <f>IF(K15="","",K15*AF$8 - MAX('1042Bd Stammdaten Mitarb.'!S11-M15,0))</f>
        <v/>
      </c>
      <c r="AG15" s="267" t="str">
        <f t="shared" si="24"/>
        <v/>
      </c>
      <c r="AH15" s="267" t="str">
        <f t="shared" si="25"/>
        <v/>
      </c>
      <c r="AI15" s="267" t="str">
        <f t="shared" si="26"/>
        <v/>
      </c>
      <c r="AJ15" s="267" t="str">
        <f>IF(OR($C15="",K15="",O15=""),"",MAX(P15+'1042Bd Stammdaten Mitarb.'!T11-O15,0))</f>
        <v/>
      </c>
      <c r="AK15" s="267" t="str">
        <f>IF('1042Bd Stammdaten Mitarb.'!T11="","",'1042Bd Stammdaten Mitarb.'!T11)</f>
        <v/>
      </c>
      <c r="AL15" s="267" t="str">
        <f t="shared" si="27"/>
        <v/>
      </c>
      <c r="AM15" s="268" t="str">
        <f t="shared" si="32"/>
        <v/>
      </c>
      <c r="AN15" s="269" t="str">
        <f t="shared" si="28"/>
        <v/>
      </c>
      <c r="AO15" s="267" t="str">
        <f t="shared" si="29"/>
        <v/>
      </c>
      <c r="AP15" s="267" t="str">
        <f>IF(E15="","",'1042Bd Stammdaten Mitarb.'!P11)</f>
        <v/>
      </c>
      <c r="AQ15" s="270">
        <f>IF('1042Bd Stammdaten Mitarb.'!Y11&gt;0,AG15,0)</f>
        <v>0</v>
      </c>
      <c r="AR15" s="271">
        <f>IF('1042Bd Stammdaten Mitarb.'!Y11&gt;0,'1042Bd Stammdaten Mitarb.'!T11,0)</f>
        <v>0</v>
      </c>
      <c r="AS15" s="267" t="str">
        <f t="shared" si="30"/>
        <v/>
      </c>
      <c r="AT15" s="267">
        <f>'1042Bd Stammdaten Mitarb.'!P11</f>
        <v>0</v>
      </c>
      <c r="AU15" s="267">
        <f t="shared" si="31"/>
        <v>0</v>
      </c>
      <c r="AV15" s="272"/>
    </row>
    <row r="16" spans="1:50" s="57" customFormat="1" ht="16.899999999999999" customHeight="1" x14ac:dyDescent="0.25">
      <c r="A16" s="304" t="str">
        <f>IF('1042Bd Stammdaten Mitarb.'!A12="","",'1042Bd Stammdaten Mitarb.'!A12)</f>
        <v/>
      </c>
      <c r="B16" s="305" t="str">
        <f>IF('1042Bd Stammdaten Mitarb.'!B12="","",'1042Bd Stammdaten Mitarb.'!B12)</f>
        <v/>
      </c>
      <c r="C16" s="261" t="str">
        <f>IF('1042Bd Stammdaten Mitarb.'!C12="","",'1042Bd Stammdaten Mitarb.'!C12)</f>
        <v/>
      </c>
      <c r="D16" s="340" t="str">
        <f>IF('1042Bd Stammdaten Mitarb.'!AJ12="","",'1042Bd Stammdaten Mitarb.'!AJ12)</f>
        <v/>
      </c>
      <c r="E16" s="341" t="str">
        <f>IF('1042Bd Stammdaten Mitarb.'!N12="","",'1042Bd Stammdaten Mitarb.'!N12)</f>
        <v/>
      </c>
      <c r="F16" s="342" t="str">
        <f>IF('1042Bd Stammdaten Mitarb.'!O12="","",'1042Bd Stammdaten Mitarb.'!O12)</f>
        <v/>
      </c>
      <c r="G16" s="343" t="str">
        <f>IF('1042Bd Stammdaten Mitarb.'!P12="","",'1042Bd Stammdaten Mitarb.'!P12)</f>
        <v/>
      </c>
      <c r="H16" s="344" t="str">
        <f>IF('1042Bd Stammdaten Mitarb.'!Q12="","",'1042Bd Stammdaten Mitarb.'!Q12)</f>
        <v/>
      </c>
      <c r="I16" s="345" t="str">
        <f>IF('1042Bd Stammdaten Mitarb.'!R12="","",'1042Bd Stammdaten Mitarb.'!R12)</f>
        <v/>
      </c>
      <c r="J16" s="346" t="str">
        <f t="shared" si="8"/>
        <v/>
      </c>
      <c r="K16" s="342" t="str">
        <f t="shared" si="9"/>
        <v/>
      </c>
      <c r="L16" s="342" t="str">
        <f>IF('1042Bd Stammdaten Mitarb.'!S12="","",'1042Bd Stammdaten Mitarb.'!S12)</f>
        <v/>
      </c>
      <c r="M16" s="347" t="str">
        <f t="shared" si="10"/>
        <v/>
      </c>
      <c r="N16" s="340" t="str">
        <f t="shared" si="11"/>
        <v/>
      </c>
      <c r="O16" s="348" t="str">
        <f t="shared" si="12"/>
        <v/>
      </c>
      <c r="P16" s="349" t="str">
        <f t="shared" si="13"/>
        <v/>
      </c>
      <c r="Q16" s="350" t="str">
        <f t="shared" si="14"/>
        <v/>
      </c>
      <c r="R16" s="351" t="str">
        <f t="shared" si="15"/>
        <v/>
      </c>
      <c r="S16" s="340" t="str">
        <f t="shared" si="16"/>
        <v/>
      </c>
      <c r="T16" s="342" t="str">
        <f>IF(R16="","",MAX((O16-AR16)*'1042Ad Antrag'!$B$31,0))</f>
        <v/>
      </c>
      <c r="U16" s="352" t="str">
        <f t="shared" si="17"/>
        <v/>
      </c>
      <c r="V16" s="262"/>
      <c r="W16" s="263"/>
      <c r="X16" s="190">
        <f>'1042Bd Stammdaten Mitarb.'!M12</f>
        <v>0</v>
      </c>
      <c r="Y16" s="264" t="str">
        <f t="shared" si="18"/>
        <v/>
      </c>
      <c r="Z16" s="265" t="str">
        <f>IF(A16="","",'1042Bd Stammdaten Mitarb.'!Q12-'1042Bd Stammdaten Mitarb.'!R12)</f>
        <v/>
      </c>
      <c r="AA16" s="265" t="str">
        <f t="shared" si="19"/>
        <v/>
      </c>
      <c r="AB16" s="266" t="str">
        <f t="shared" si="20"/>
        <v/>
      </c>
      <c r="AC16" s="266" t="str">
        <f t="shared" si="21"/>
        <v/>
      </c>
      <c r="AD16" s="266" t="str">
        <f t="shared" si="22"/>
        <v/>
      </c>
      <c r="AE16" s="267" t="str">
        <f t="shared" si="23"/>
        <v/>
      </c>
      <c r="AF16" s="267" t="str">
        <f>IF(K16="","",K16*AF$8 - MAX('1042Bd Stammdaten Mitarb.'!S12-M16,0))</f>
        <v/>
      </c>
      <c r="AG16" s="267" t="str">
        <f t="shared" si="24"/>
        <v/>
      </c>
      <c r="AH16" s="267" t="str">
        <f t="shared" si="25"/>
        <v/>
      </c>
      <c r="AI16" s="267" t="str">
        <f t="shared" si="26"/>
        <v/>
      </c>
      <c r="AJ16" s="267" t="str">
        <f>IF(OR($C16="",K16="",O16=""),"",MAX(P16+'1042Bd Stammdaten Mitarb.'!T12-O16,0))</f>
        <v/>
      </c>
      <c r="AK16" s="267" t="str">
        <f>IF('1042Bd Stammdaten Mitarb.'!T12="","",'1042Bd Stammdaten Mitarb.'!T12)</f>
        <v/>
      </c>
      <c r="AL16" s="267" t="str">
        <f t="shared" si="27"/>
        <v/>
      </c>
      <c r="AM16" s="268" t="str">
        <f t="shared" si="32"/>
        <v/>
      </c>
      <c r="AN16" s="269" t="str">
        <f t="shared" si="28"/>
        <v/>
      </c>
      <c r="AO16" s="267" t="str">
        <f t="shared" si="29"/>
        <v/>
      </c>
      <c r="AP16" s="267" t="str">
        <f>IF(E16="","",'1042Bd Stammdaten Mitarb.'!P12)</f>
        <v/>
      </c>
      <c r="AQ16" s="270">
        <f>IF('1042Bd Stammdaten Mitarb.'!Y12&gt;0,AG16,0)</f>
        <v>0</v>
      </c>
      <c r="AR16" s="271">
        <f>IF('1042Bd Stammdaten Mitarb.'!Y12&gt;0,'1042Bd Stammdaten Mitarb.'!T12,0)</f>
        <v>0</v>
      </c>
      <c r="AS16" s="267" t="str">
        <f t="shared" si="30"/>
        <v/>
      </c>
      <c r="AT16" s="267">
        <f>'1042Bd Stammdaten Mitarb.'!P12</f>
        <v>0</v>
      </c>
      <c r="AU16" s="267">
        <f t="shared" si="31"/>
        <v>0</v>
      </c>
      <c r="AV16" s="272"/>
    </row>
    <row r="17" spans="1:48" s="57" customFormat="1" ht="16.899999999999999" customHeight="1" x14ac:dyDescent="0.25">
      <c r="A17" s="304" t="str">
        <f>IF('1042Bd Stammdaten Mitarb.'!A13="","",'1042Bd Stammdaten Mitarb.'!A13)</f>
        <v/>
      </c>
      <c r="B17" s="305" t="str">
        <f>IF('1042Bd Stammdaten Mitarb.'!B13="","",'1042Bd Stammdaten Mitarb.'!B13)</f>
        <v/>
      </c>
      <c r="C17" s="261" t="str">
        <f>IF('1042Bd Stammdaten Mitarb.'!C13="","",'1042Bd Stammdaten Mitarb.'!C13)</f>
        <v/>
      </c>
      <c r="D17" s="340" t="str">
        <f>IF('1042Bd Stammdaten Mitarb.'!AJ13="","",'1042Bd Stammdaten Mitarb.'!AJ13)</f>
        <v/>
      </c>
      <c r="E17" s="341" t="str">
        <f>IF('1042Bd Stammdaten Mitarb.'!N13="","",'1042Bd Stammdaten Mitarb.'!N13)</f>
        <v/>
      </c>
      <c r="F17" s="342" t="str">
        <f>IF('1042Bd Stammdaten Mitarb.'!O13="","",'1042Bd Stammdaten Mitarb.'!O13)</f>
        <v/>
      </c>
      <c r="G17" s="343" t="str">
        <f>IF('1042Bd Stammdaten Mitarb.'!P13="","",'1042Bd Stammdaten Mitarb.'!P13)</f>
        <v/>
      </c>
      <c r="H17" s="344" t="str">
        <f>IF('1042Bd Stammdaten Mitarb.'!Q13="","",'1042Bd Stammdaten Mitarb.'!Q13)</f>
        <v/>
      </c>
      <c r="I17" s="345" t="str">
        <f>IF('1042Bd Stammdaten Mitarb.'!R13="","",'1042Bd Stammdaten Mitarb.'!R13)</f>
        <v/>
      </c>
      <c r="J17" s="346" t="str">
        <f t="shared" si="8"/>
        <v/>
      </c>
      <c r="K17" s="342" t="str">
        <f t="shared" si="9"/>
        <v/>
      </c>
      <c r="L17" s="342" t="str">
        <f>IF('1042Bd Stammdaten Mitarb.'!S13="","",'1042Bd Stammdaten Mitarb.'!S13)</f>
        <v/>
      </c>
      <c r="M17" s="347" t="str">
        <f t="shared" si="10"/>
        <v/>
      </c>
      <c r="N17" s="340" t="str">
        <f t="shared" si="11"/>
        <v/>
      </c>
      <c r="O17" s="348" t="str">
        <f t="shared" si="12"/>
        <v/>
      </c>
      <c r="P17" s="349" t="str">
        <f t="shared" si="13"/>
        <v/>
      </c>
      <c r="Q17" s="350" t="str">
        <f t="shared" si="14"/>
        <v/>
      </c>
      <c r="R17" s="351" t="str">
        <f t="shared" si="15"/>
        <v/>
      </c>
      <c r="S17" s="340" t="str">
        <f t="shared" si="16"/>
        <v/>
      </c>
      <c r="T17" s="342" t="str">
        <f>IF(R17="","",MAX((O17-AR17)*'1042Ad Antrag'!$B$31,0))</f>
        <v/>
      </c>
      <c r="U17" s="352" t="str">
        <f t="shared" si="17"/>
        <v/>
      </c>
      <c r="V17" s="262"/>
      <c r="W17" s="263"/>
      <c r="X17" s="190">
        <f>'1042Bd Stammdaten Mitarb.'!M13</f>
        <v>0</v>
      </c>
      <c r="Y17" s="264" t="str">
        <f t="shared" si="18"/>
        <v/>
      </c>
      <c r="Z17" s="265" t="str">
        <f>IF(A17="","",'1042Bd Stammdaten Mitarb.'!Q13-'1042Bd Stammdaten Mitarb.'!R13)</f>
        <v/>
      </c>
      <c r="AA17" s="265" t="str">
        <f t="shared" si="19"/>
        <v/>
      </c>
      <c r="AB17" s="266" t="str">
        <f t="shared" si="20"/>
        <v/>
      </c>
      <c r="AC17" s="266" t="str">
        <f t="shared" si="21"/>
        <v/>
      </c>
      <c r="AD17" s="266" t="str">
        <f t="shared" si="22"/>
        <v/>
      </c>
      <c r="AE17" s="267" t="str">
        <f t="shared" si="23"/>
        <v/>
      </c>
      <c r="AF17" s="267" t="str">
        <f>IF(K17="","",K17*AF$8 - MAX('1042Bd Stammdaten Mitarb.'!S13-M17,0))</f>
        <v/>
      </c>
      <c r="AG17" s="267" t="str">
        <f t="shared" si="24"/>
        <v/>
      </c>
      <c r="AH17" s="267" t="str">
        <f t="shared" si="25"/>
        <v/>
      </c>
      <c r="AI17" s="267" t="str">
        <f t="shared" si="26"/>
        <v/>
      </c>
      <c r="AJ17" s="267" t="str">
        <f>IF(OR($C17="",K17="",O17=""),"",MAX(P17+'1042Bd Stammdaten Mitarb.'!T13-O17,0))</f>
        <v/>
      </c>
      <c r="AK17" s="267" t="str">
        <f>IF('1042Bd Stammdaten Mitarb.'!T13="","",'1042Bd Stammdaten Mitarb.'!T13)</f>
        <v/>
      </c>
      <c r="AL17" s="267" t="str">
        <f t="shared" si="27"/>
        <v/>
      </c>
      <c r="AM17" s="268" t="str">
        <f t="shared" si="32"/>
        <v/>
      </c>
      <c r="AN17" s="269" t="str">
        <f t="shared" si="28"/>
        <v/>
      </c>
      <c r="AO17" s="267" t="str">
        <f t="shared" si="29"/>
        <v/>
      </c>
      <c r="AP17" s="267" t="str">
        <f>IF(E17="","",'1042Bd Stammdaten Mitarb.'!P13)</f>
        <v/>
      </c>
      <c r="AQ17" s="270">
        <f>IF('1042Bd Stammdaten Mitarb.'!Y13&gt;0,AG17,0)</f>
        <v>0</v>
      </c>
      <c r="AR17" s="271">
        <f>IF('1042Bd Stammdaten Mitarb.'!Y13&gt;0,'1042Bd Stammdaten Mitarb.'!T13,0)</f>
        <v>0</v>
      </c>
      <c r="AS17" s="267" t="str">
        <f t="shared" si="30"/>
        <v/>
      </c>
      <c r="AT17" s="267">
        <f>'1042Bd Stammdaten Mitarb.'!P13</f>
        <v>0</v>
      </c>
      <c r="AU17" s="267">
        <f t="shared" si="31"/>
        <v>0</v>
      </c>
      <c r="AV17" s="272"/>
    </row>
    <row r="18" spans="1:48" s="57" customFormat="1" ht="16.899999999999999" customHeight="1" x14ac:dyDescent="0.25">
      <c r="A18" s="304" t="str">
        <f>IF('1042Bd Stammdaten Mitarb.'!A14="","",'1042Bd Stammdaten Mitarb.'!A14)</f>
        <v/>
      </c>
      <c r="B18" s="305" t="str">
        <f>IF('1042Bd Stammdaten Mitarb.'!B14="","",'1042Bd Stammdaten Mitarb.'!B14)</f>
        <v/>
      </c>
      <c r="C18" s="261" t="str">
        <f>IF('1042Bd Stammdaten Mitarb.'!C14="","",'1042Bd Stammdaten Mitarb.'!C14)</f>
        <v/>
      </c>
      <c r="D18" s="340" t="str">
        <f>IF('1042Bd Stammdaten Mitarb.'!AJ14="","",'1042Bd Stammdaten Mitarb.'!AJ14)</f>
        <v/>
      </c>
      <c r="E18" s="341" t="str">
        <f>IF('1042Bd Stammdaten Mitarb.'!N14="","",'1042Bd Stammdaten Mitarb.'!N14)</f>
        <v/>
      </c>
      <c r="F18" s="342" t="str">
        <f>IF('1042Bd Stammdaten Mitarb.'!O14="","",'1042Bd Stammdaten Mitarb.'!O14)</f>
        <v/>
      </c>
      <c r="G18" s="343" t="str">
        <f>IF('1042Bd Stammdaten Mitarb.'!P14="","",'1042Bd Stammdaten Mitarb.'!P14)</f>
        <v/>
      </c>
      <c r="H18" s="344" t="str">
        <f>IF('1042Bd Stammdaten Mitarb.'!Q14="","",'1042Bd Stammdaten Mitarb.'!Q14)</f>
        <v/>
      </c>
      <c r="I18" s="345" t="str">
        <f>IF('1042Bd Stammdaten Mitarb.'!R14="","",'1042Bd Stammdaten Mitarb.'!R14)</f>
        <v/>
      </c>
      <c r="J18" s="346" t="str">
        <f t="shared" si="8"/>
        <v/>
      </c>
      <c r="K18" s="342" t="str">
        <f t="shared" si="9"/>
        <v/>
      </c>
      <c r="L18" s="342" t="str">
        <f>IF('1042Bd Stammdaten Mitarb.'!S14="","",'1042Bd Stammdaten Mitarb.'!S14)</f>
        <v/>
      </c>
      <c r="M18" s="347" t="str">
        <f t="shared" si="10"/>
        <v/>
      </c>
      <c r="N18" s="340" t="str">
        <f t="shared" si="11"/>
        <v/>
      </c>
      <c r="O18" s="348" t="str">
        <f t="shared" si="12"/>
        <v/>
      </c>
      <c r="P18" s="349" t="str">
        <f t="shared" si="13"/>
        <v/>
      </c>
      <c r="Q18" s="350" t="str">
        <f t="shared" si="14"/>
        <v/>
      </c>
      <c r="R18" s="351" t="str">
        <f t="shared" si="15"/>
        <v/>
      </c>
      <c r="S18" s="340" t="str">
        <f t="shared" si="16"/>
        <v/>
      </c>
      <c r="T18" s="342" t="str">
        <f>IF(R18="","",MAX((O18-AR18)*'1042Ad Antrag'!$B$31,0))</f>
        <v/>
      </c>
      <c r="U18" s="352" t="str">
        <f t="shared" si="17"/>
        <v/>
      </c>
      <c r="V18" s="262"/>
      <c r="W18" s="263"/>
      <c r="X18" s="190">
        <f>'1042Bd Stammdaten Mitarb.'!M14</f>
        <v>0</v>
      </c>
      <c r="Y18" s="264" t="str">
        <f t="shared" si="18"/>
        <v/>
      </c>
      <c r="Z18" s="265" t="str">
        <f>IF(A18="","",'1042Bd Stammdaten Mitarb.'!Q14-'1042Bd Stammdaten Mitarb.'!R14)</f>
        <v/>
      </c>
      <c r="AA18" s="265" t="str">
        <f t="shared" si="19"/>
        <v/>
      </c>
      <c r="AB18" s="266" t="str">
        <f t="shared" si="20"/>
        <v/>
      </c>
      <c r="AC18" s="266" t="str">
        <f t="shared" si="21"/>
        <v/>
      </c>
      <c r="AD18" s="266" t="str">
        <f t="shared" si="22"/>
        <v/>
      </c>
      <c r="AE18" s="267" t="str">
        <f t="shared" si="23"/>
        <v/>
      </c>
      <c r="AF18" s="267" t="str">
        <f>IF(K18="","",K18*AF$8 - MAX('1042Bd Stammdaten Mitarb.'!S14-M18,0))</f>
        <v/>
      </c>
      <c r="AG18" s="267" t="str">
        <f t="shared" si="24"/>
        <v/>
      </c>
      <c r="AH18" s="267" t="str">
        <f t="shared" si="25"/>
        <v/>
      </c>
      <c r="AI18" s="267" t="str">
        <f t="shared" si="26"/>
        <v/>
      </c>
      <c r="AJ18" s="267" t="str">
        <f>IF(OR($C18="",K18="",O18=""),"",MAX(P18+'1042Bd Stammdaten Mitarb.'!T14-O18,0))</f>
        <v/>
      </c>
      <c r="AK18" s="267" t="str">
        <f>IF('1042Bd Stammdaten Mitarb.'!T14="","",'1042Bd Stammdaten Mitarb.'!T14)</f>
        <v/>
      </c>
      <c r="AL18" s="267" t="str">
        <f t="shared" si="27"/>
        <v/>
      </c>
      <c r="AM18" s="268" t="str">
        <f t="shared" si="32"/>
        <v/>
      </c>
      <c r="AN18" s="269" t="str">
        <f t="shared" si="28"/>
        <v/>
      </c>
      <c r="AO18" s="267" t="str">
        <f t="shared" si="29"/>
        <v/>
      </c>
      <c r="AP18" s="267" t="str">
        <f>IF(E18="","",'1042Bd Stammdaten Mitarb.'!P14)</f>
        <v/>
      </c>
      <c r="AQ18" s="270">
        <f>IF('1042Bd Stammdaten Mitarb.'!Y14&gt;0,AG18,0)</f>
        <v>0</v>
      </c>
      <c r="AR18" s="271">
        <f>IF('1042Bd Stammdaten Mitarb.'!Y14&gt;0,'1042Bd Stammdaten Mitarb.'!T14,0)</f>
        <v>0</v>
      </c>
      <c r="AS18" s="267" t="str">
        <f t="shared" si="30"/>
        <v/>
      </c>
      <c r="AT18" s="267">
        <f>'1042Bd Stammdaten Mitarb.'!P14</f>
        <v>0</v>
      </c>
      <c r="AU18" s="267">
        <f t="shared" si="31"/>
        <v>0</v>
      </c>
      <c r="AV18" s="272"/>
    </row>
    <row r="19" spans="1:48" s="57" customFormat="1" ht="16.899999999999999" customHeight="1" x14ac:dyDescent="0.25">
      <c r="A19" s="304" t="str">
        <f>IF('1042Bd Stammdaten Mitarb.'!A15="","",'1042Bd Stammdaten Mitarb.'!A15)</f>
        <v/>
      </c>
      <c r="B19" s="305" t="str">
        <f>IF('1042Bd Stammdaten Mitarb.'!B15="","",'1042Bd Stammdaten Mitarb.'!B15)</f>
        <v/>
      </c>
      <c r="C19" s="261" t="str">
        <f>IF('1042Bd Stammdaten Mitarb.'!C15="","",'1042Bd Stammdaten Mitarb.'!C15)</f>
        <v/>
      </c>
      <c r="D19" s="340" t="str">
        <f>IF('1042Bd Stammdaten Mitarb.'!AJ15="","",'1042Bd Stammdaten Mitarb.'!AJ15)</f>
        <v/>
      </c>
      <c r="E19" s="341" t="str">
        <f>IF('1042Bd Stammdaten Mitarb.'!N15="","",'1042Bd Stammdaten Mitarb.'!N15)</f>
        <v/>
      </c>
      <c r="F19" s="342" t="str">
        <f>IF('1042Bd Stammdaten Mitarb.'!O15="","",'1042Bd Stammdaten Mitarb.'!O15)</f>
        <v/>
      </c>
      <c r="G19" s="343" t="str">
        <f>IF('1042Bd Stammdaten Mitarb.'!P15="","",'1042Bd Stammdaten Mitarb.'!P15)</f>
        <v/>
      </c>
      <c r="H19" s="344" t="str">
        <f>IF('1042Bd Stammdaten Mitarb.'!Q15="","",'1042Bd Stammdaten Mitarb.'!Q15)</f>
        <v/>
      </c>
      <c r="I19" s="345" t="str">
        <f>IF('1042Bd Stammdaten Mitarb.'!R15="","",'1042Bd Stammdaten Mitarb.'!R15)</f>
        <v/>
      </c>
      <c r="J19" s="346" t="str">
        <f t="shared" si="8"/>
        <v/>
      </c>
      <c r="K19" s="342" t="str">
        <f t="shared" si="9"/>
        <v/>
      </c>
      <c r="L19" s="342" t="str">
        <f>IF('1042Bd Stammdaten Mitarb.'!S15="","",'1042Bd Stammdaten Mitarb.'!S15)</f>
        <v/>
      </c>
      <c r="M19" s="347" t="str">
        <f t="shared" si="10"/>
        <v/>
      </c>
      <c r="N19" s="340" t="str">
        <f t="shared" si="11"/>
        <v/>
      </c>
      <c r="O19" s="348" t="str">
        <f t="shared" si="12"/>
        <v/>
      </c>
      <c r="P19" s="349" t="str">
        <f t="shared" si="13"/>
        <v/>
      </c>
      <c r="Q19" s="350" t="str">
        <f t="shared" si="14"/>
        <v/>
      </c>
      <c r="R19" s="351" t="str">
        <f t="shared" si="15"/>
        <v/>
      </c>
      <c r="S19" s="340" t="str">
        <f t="shared" si="16"/>
        <v/>
      </c>
      <c r="T19" s="342" t="str">
        <f>IF(R19="","",MAX((O19-AR19)*'1042Ad Antrag'!$B$31,0))</f>
        <v/>
      </c>
      <c r="U19" s="352" t="str">
        <f t="shared" si="17"/>
        <v/>
      </c>
      <c r="V19" s="262"/>
      <c r="W19" s="263"/>
      <c r="X19" s="190">
        <f>'1042Bd Stammdaten Mitarb.'!M15</f>
        <v>0</v>
      </c>
      <c r="Y19" s="264" t="str">
        <f t="shared" si="18"/>
        <v/>
      </c>
      <c r="Z19" s="265" t="str">
        <f>IF(A19="","",'1042Bd Stammdaten Mitarb.'!Q15-'1042Bd Stammdaten Mitarb.'!R15)</f>
        <v/>
      </c>
      <c r="AA19" s="265" t="str">
        <f t="shared" si="19"/>
        <v/>
      </c>
      <c r="AB19" s="266" t="str">
        <f t="shared" si="20"/>
        <v/>
      </c>
      <c r="AC19" s="266" t="str">
        <f t="shared" si="21"/>
        <v/>
      </c>
      <c r="AD19" s="266" t="str">
        <f t="shared" si="22"/>
        <v/>
      </c>
      <c r="AE19" s="267" t="str">
        <f t="shared" si="23"/>
        <v/>
      </c>
      <c r="AF19" s="267" t="str">
        <f>IF(K19="","",K19*AF$8 - MAX('1042Bd Stammdaten Mitarb.'!S15-M19,0))</f>
        <v/>
      </c>
      <c r="AG19" s="267" t="str">
        <f t="shared" si="24"/>
        <v/>
      </c>
      <c r="AH19" s="267" t="str">
        <f t="shared" si="25"/>
        <v/>
      </c>
      <c r="AI19" s="267" t="str">
        <f t="shared" si="26"/>
        <v/>
      </c>
      <c r="AJ19" s="267" t="str">
        <f>IF(OR($C19="",K19="",O19=""),"",MAX(P19+'1042Bd Stammdaten Mitarb.'!T15-O19,0))</f>
        <v/>
      </c>
      <c r="AK19" s="267" t="str">
        <f>IF('1042Bd Stammdaten Mitarb.'!T15="","",'1042Bd Stammdaten Mitarb.'!T15)</f>
        <v/>
      </c>
      <c r="AL19" s="267" t="str">
        <f t="shared" si="27"/>
        <v/>
      </c>
      <c r="AM19" s="268" t="str">
        <f t="shared" si="32"/>
        <v/>
      </c>
      <c r="AN19" s="269" t="str">
        <f t="shared" si="28"/>
        <v/>
      </c>
      <c r="AO19" s="267" t="str">
        <f t="shared" si="29"/>
        <v/>
      </c>
      <c r="AP19" s="267" t="str">
        <f>IF(E19="","",'1042Bd Stammdaten Mitarb.'!P15)</f>
        <v/>
      </c>
      <c r="AQ19" s="270">
        <f>IF('1042Bd Stammdaten Mitarb.'!Y15&gt;0,AG19,0)</f>
        <v>0</v>
      </c>
      <c r="AR19" s="271">
        <f>IF('1042Bd Stammdaten Mitarb.'!Y15&gt;0,'1042Bd Stammdaten Mitarb.'!T15,0)</f>
        <v>0</v>
      </c>
      <c r="AS19" s="267" t="str">
        <f t="shared" si="30"/>
        <v/>
      </c>
      <c r="AT19" s="267">
        <f>'1042Bd Stammdaten Mitarb.'!P15</f>
        <v>0</v>
      </c>
      <c r="AU19" s="267">
        <f t="shared" si="31"/>
        <v>0</v>
      </c>
      <c r="AV19" s="272"/>
    </row>
    <row r="20" spans="1:48" s="57" customFormat="1" ht="16.899999999999999" customHeight="1" x14ac:dyDescent="0.25">
      <c r="A20" s="304" t="str">
        <f>IF('1042Bd Stammdaten Mitarb.'!A16="","",'1042Bd Stammdaten Mitarb.'!A16)</f>
        <v/>
      </c>
      <c r="B20" s="305" t="str">
        <f>IF('1042Bd Stammdaten Mitarb.'!B16="","",'1042Bd Stammdaten Mitarb.'!B16)</f>
        <v/>
      </c>
      <c r="C20" s="261" t="str">
        <f>IF('1042Bd Stammdaten Mitarb.'!C16="","",'1042Bd Stammdaten Mitarb.'!C16)</f>
        <v/>
      </c>
      <c r="D20" s="340" t="str">
        <f>IF('1042Bd Stammdaten Mitarb.'!AJ16="","",'1042Bd Stammdaten Mitarb.'!AJ16)</f>
        <v/>
      </c>
      <c r="E20" s="341" t="str">
        <f>IF('1042Bd Stammdaten Mitarb.'!N16="","",'1042Bd Stammdaten Mitarb.'!N16)</f>
        <v/>
      </c>
      <c r="F20" s="342" t="str">
        <f>IF('1042Bd Stammdaten Mitarb.'!O16="","",'1042Bd Stammdaten Mitarb.'!O16)</f>
        <v/>
      </c>
      <c r="G20" s="343" t="str">
        <f>IF('1042Bd Stammdaten Mitarb.'!P16="","",'1042Bd Stammdaten Mitarb.'!P16)</f>
        <v/>
      </c>
      <c r="H20" s="344" t="str">
        <f>IF('1042Bd Stammdaten Mitarb.'!Q16="","",'1042Bd Stammdaten Mitarb.'!Q16)</f>
        <v/>
      </c>
      <c r="I20" s="345" t="str">
        <f>IF('1042Bd Stammdaten Mitarb.'!R16="","",'1042Bd Stammdaten Mitarb.'!R16)</f>
        <v/>
      </c>
      <c r="J20" s="346" t="str">
        <f t="shared" si="8"/>
        <v/>
      </c>
      <c r="K20" s="342" t="str">
        <f t="shared" si="9"/>
        <v/>
      </c>
      <c r="L20" s="342" t="str">
        <f>IF('1042Bd Stammdaten Mitarb.'!S16="","",'1042Bd Stammdaten Mitarb.'!S16)</f>
        <v/>
      </c>
      <c r="M20" s="347" t="str">
        <f t="shared" si="10"/>
        <v/>
      </c>
      <c r="N20" s="340" t="str">
        <f t="shared" si="11"/>
        <v/>
      </c>
      <c r="O20" s="348" t="str">
        <f t="shared" si="12"/>
        <v/>
      </c>
      <c r="P20" s="349" t="str">
        <f t="shared" si="13"/>
        <v/>
      </c>
      <c r="Q20" s="350" t="str">
        <f t="shared" si="14"/>
        <v/>
      </c>
      <c r="R20" s="351" t="str">
        <f t="shared" si="15"/>
        <v/>
      </c>
      <c r="S20" s="340" t="str">
        <f t="shared" si="16"/>
        <v/>
      </c>
      <c r="T20" s="342" t="str">
        <f>IF(R20="","",MAX((O20-AR20)*'1042Ad Antrag'!$B$31,0))</f>
        <v/>
      </c>
      <c r="U20" s="352" t="str">
        <f t="shared" si="17"/>
        <v/>
      </c>
      <c r="V20" s="262"/>
      <c r="W20" s="263"/>
      <c r="X20" s="190">
        <f>'1042Bd Stammdaten Mitarb.'!M16</f>
        <v>0</v>
      </c>
      <c r="Y20" s="264" t="str">
        <f t="shared" si="18"/>
        <v/>
      </c>
      <c r="Z20" s="265" t="str">
        <f>IF(A20="","",'1042Bd Stammdaten Mitarb.'!Q16-'1042Bd Stammdaten Mitarb.'!R16)</f>
        <v/>
      </c>
      <c r="AA20" s="265" t="str">
        <f t="shared" si="19"/>
        <v/>
      </c>
      <c r="AB20" s="266" t="str">
        <f t="shared" si="20"/>
        <v/>
      </c>
      <c r="AC20" s="266" t="str">
        <f t="shared" si="21"/>
        <v/>
      </c>
      <c r="AD20" s="266" t="str">
        <f t="shared" si="22"/>
        <v/>
      </c>
      <c r="AE20" s="267" t="str">
        <f t="shared" si="23"/>
        <v/>
      </c>
      <c r="AF20" s="267" t="str">
        <f>IF(K20="","",K20*AF$8 - MAX('1042Bd Stammdaten Mitarb.'!S16-M20,0))</f>
        <v/>
      </c>
      <c r="AG20" s="267" t="str">
        <f t="shared" si="24"/>
        <v/>
      </c>
      <c r="AH20" s="267" t="str">
        <f t="shared" si="25"/>
        <v/>
      </c>
      <c r="AI20" s="267" t="str">
        <f t="shared" si="26"/>
        <v/>
      </c>
      <c r="AJ20" s="267" t="str">
        <f>IF(OR($C20="",K20="",O20=""),"",MAX(P20+'1042Bd Stammdaten Mitarb.'!T16-O20,0))</f>
        <v/>
      </c>
      <c r="AK20" s="267" t="str">
        <f>IF('1042Bd Stammdaten Mitarb.'!T16="","",'1042Bd Stammdaten Mitarb.'!T16)</f>
        <v/>
      </c>
      <c r="AL20" s="267" t="str">
        <f t="shared" si="27"/>
        <v/>
      </c>
      <c r="AM20" s="268" t="str">
        <f t="shared" si="32"/>
        <v/>
      </c>
      <c r="AN20" s="269" t="str">
        <f t="shared" si="28"/>
        <v/>
      </c>
      <c r="AO20" s="267" t="str">
        <f t="shared" si="29"/>
        <v/>
      </c>
      <c r="AP20" s="267" t="str">
        <f>IF(E20="","",'1042Bd Stammdaten Mitarb.'!P16)</f>
        <v/>
      </c>
      <c r="AQ20" s="270">
        <f>IF('1042Bd Stammdaten Mitarb.'!Y16&gt;0,AG20,0)</f>
        <v>0</v>
      </c>
      <c r="AR20" s="271">
        <f>IF('1042Bd Stammdaten Mitarb.'!Y16&gt;0,'1042Bd Stammdaten Mitarb.'!T16,0)</f>
        <v>0</v>
      </c>
      <c r="AS20" s="267" t="str">
        <f t="shared" si="30"/>
        <v/>
      </c>
      <c r="AT20" s="267">
        <f>'1042Bd Stammdaten Mitarb.'!P16</f>
        <v>0</v>
      </c>
      <c r="AU20" s="267">
        <f t="shared" si="31"/>
        <v>0</v>
      </c>
      <c r="AV20" s="272"/>
    </row>
    <row r="21" spans="1:48" s="57" customFormat="1" ht="16.899999999999999" customHeight="1" x14ac:dyDescent="0.25">
      <c r="A21" s="304" t="str">
        <f>IF('1042Bd Stammdaten Mitarb.'!A17="","",'1042Bd Stammdaten Mitarb.'!A17)</f>
        <v/>
      </c>
      <c r="B21" s="305" t="str">
        <f>IF('1042Bd Stammdaten Mitarb.'!B17="","",'1042Bd Stammdaten Mitarb.'!B17)</f>
        <v/>
      </c>
      <c r="C21" s="261" t="str">
        <f>IF('1042Bd Stammdaten Mitarb.'!C17="","",'1042Bd Stammdaten Mitarb.'!C17)</f>
        <v/>
      </c>
      <c r="D21" s="340" t="str">
        <f>IF('1042Bd Stammdaten Mitarb.'!AJ17="","",'1042Bd Stammdaten Mitarb.'!AJ17)</f>
        <v/>
      </c>
      <c r="E21" s="341" t="str">
        <f>IF('1042Bd Stammdaten Mitarb.'!N17="","",'1042Bd Stammdaten Mitarb.'!N17)</f>
        <v/>
      </c>
      <c r="F21" s="342" t="str">
        <f>IF('1042Bd Stammdaten Mitarb.'!O17="","",'1042Bd Stammdaten Mitarb.'!O17)</f>
        <v/>
      </c>
      <c r="G21" s="343" t="str">
        <f>IF('1042Bd Stammdaten Mitarb.'!P17="","",'1042Bd Stammdaten Mitarb.'!P17)</f>
        <v/>
      </c>
      <c r="H21" s="344" t="str">
        <f>IF('1042Bd Stammdaten Mitarb.'!Q17="","",'1042Bd Stammdaten Mitarb.'!Q17)</f>
        <v/>
      </c>
      <c r="I21" s="345" t="str">
        <f>IF('1042Bd Stammdaten Mitarb.'!R17="","",'1042Bd Stammdaten Mitarb.'!R17)</f>
        <v/>
      </c>
      <c r="J21" s="346" t="str">
        <f t="shared" si="8"/>
        <v/>
      </c>
      <c r="K21" s="342" t="str">
        <f t="shared" si="9"/>
        <v/>
      </c>
      <c r="L21" s="342" t="str">
        <f>IF('1042Bd Stammdaten Mitarb.'!S17="","",'1042Bd Stammdaten Mitarb.'!S17)</f>
        <v/>
      </c>
      <c r="M21" s="347" t="str">
        <f t="shared" si="10"/>
        <v/>
      </c>
      <c r="N21" s="340" t="str">
        <f t="shared" si="11"/>
        <v/>
      </c>
      <c r="O21" s="348" t="str">
        <f t="shared" si="12"/>
        <v/>
      </c>
      <c r="P21" s="349" t="str">
        <f t="shared" si="13"/>
        <v/>
      </c>
      <c r="Q21" s="350" t="str">
        <f t="shared" si="14"/>
        <v/>
      </c>
      <c r="R21" s="351" t="str">
        <f t="shared" si="15"/>
        <v/>
      </c>
      <c r="S21" s="340" t="str">
        <f t="shared" si="16"/>
        <v/>
      </c>
      <c r="T21" s="342" t="str">
        <f>IF(R21="","",MAX((O21-AR21)*'1042Ad Antrag'!$B$31,0))</f>
        <v/>
      </c>
      <c r="U21" s="352" t="str">
        <f t="shared" si="17"/>
        <v/>
      </c>
      <c r="V21" s="262"/>
      <c r="W21" s="263"/>
      <c r="X21" s="190">
        <f>'1042Bd Stammdaten Mitarb.'!M17</f>
        <v>0</v>
      </c>
      <c r="Y21" s="264" t="str">
        <f t="shared" si="18"/>
        <v/>
      </c>
      <c r="Z21" s="265" t="str">
        <f>IF(A21="","",'1042Bd Stammdaten Mitarb.'!Q17-'1042Bd Stammdaten Mitarb.'!R17)</f>
        <v/>
      </c>
      <c r="AA21" s="265" t="str">
        <f t="shared" si="19"/>
        <v/>
      </c>
      <c r="AB21" s="266" t="str">
        <f t="shared" si="20"/>
        <v/>
      </c>
      <c r="AC21" s="266" t="str">
        <f t="shared" si="21"/>
        <v/>
      </c>
      <c r="AD21" s="266" t="str">
        <f t="shared" si="22"/>
        <v/>
      </c>
      <c r="AE21" s="267" t="str">
        <f t="shared" si="23"/>
        <v/>
      </c>
      <c r="AF21" s="267" t="str">
        <f>IF(K21="","",K21*AF$8 - MAX('1042Bd Stammdaten Mitarb.'!S17-M21,0))</f>
        <v/>
      </c>
      <c r="AG21" s="267" t="str">
        <f t="shared" si="24"/>
        <v/>
      </c>
      <c r="AH21" s="267" t="str">
        <f t="shared" si="25"/>
        <v/>
      </c>
      <c r="AI21" s="267" t="str">
        <f t="shared" si="26"/>
        <v/>
      </c>
      <c r="AJ21" s="267" t="str">
        <f>IF(OR($C21="",K21="",O21=""),"",MAX(P21+'1042Bd Stammdaten Mitarb.'!T17-O21,0))</f>
        <v/>
      </c>
      <c r="AK21" s="267" t="str">
        <f>IF('1042Bd Stammdaten Mitarb.'!T17="","",'1042Bd Stammdaten Mitarb.'!T17)</f>
        <v/>
      </c>
      <c r="AL21" s="267" t="str">
        <f t="shared" si="27"/>
        <v/>
      </c>
      <c r="AM21" s="268" t="str">
        <f t="shared" si="32"/>
        <v/>
      </c>
      <c r="AN21" s="269" t="str">
        <f t="shared" si="28"/>
        <v/>
      </c>
      <c r="AO21" s="267" t="str">
        <f t="shared" si="29"/>
        <v/>
      </c>
      <c r="AP21" s="267" t="str">
        <f>IF(E21="","",'1042Bd Stammdaten Mitarb.'!P17)</f>
        <v/>
      </c>
      <c r="AQ21" s="270">
        <f>IF('1042Bd Stammdaten Mitarb.'!Y17&gt;0,AG21,0)</f>
        <v>0</v>
      </c>
      <c r="AR21" s="271">
        <f>IF('1042Bd Stammdaten Mitarb.'!Y17&gt;0,'1042Bd Stammdaten Mitarb.'!T17,0)</f>
        <v>0</v>
      </c>
      <c r="AS21" s="267" t="str">
        <f t="shared" si="30"/>
        <v/>
      </c>
      <c r="AT21" s="267">
        <f>'1042Bd Stammdaten Mitarb.'!P17</f>
        <v>0</v>
      </c>
      <c r="AU21" s="267">
        <f t="shared" si="31"/>
        <v>0</v>
      </c>
      <c r="AV21" s="272"/>
    </row>
    <row r="22" spans="1:48" s="57" customFormat="1" ht="16.899999999999999" customHeight="1" x14ac:dyDescent="0.25">
      <c r="A22" s="304" t="str">
        <f>IF('1042Bd Stammdaten Mitarb.'!A18="","",'1042Bd Stammdaten Mitarb.'!A18)</f>
        <v/>
      </c>
      <c r="B22" s="305" t="str">
        <f>IF('1042Bd Stammdaten Mitarb.'!B18="","",'1042Bd Stammdaten Mitarb.'!B18)</f>
        <v/>
      </c>
      <c r="C22" s="261" t="str">
        <f>IF('1042Bd Stammdaten Mitarb.'!C18="","",'1042Bd Stammdaten Mitarb.'!C18)</f>
        <v/>
      </c>
      <c r="D22" s="340" t="str">
        <f>IF('1042Bd Stammdaten Mitarb.'!AJ18="","",'1042Bd Stammdaten Mitarb.'!AJ18)</f>
        <v/>
      </c>
      <c r="E22" s="341" t="str">
        <f>IF('1042Bd Stammdaten Mitarb.'!N18="","",'1042Bd Stammdaten Mitarb.'!N18)</f>
        <v/>
      </c>
      <c r="F22" s="342" t="str">
        <f>IF('1042Bd Stammdaten Mitarb.'!O18="","",'1042Bd Stammdaten Mitarb.'!O18)</f>
        <v/>
      </c>
      <c r="G22" s="343" t="str">
        <f>IF('1042Bd Stammdaten Mitarb.'!P18="","",'1042Bd Stammdaten Mitarb.'!P18)</f>
        <v/>
      </c>
      <c r="H22" s="344" t="str">
        <f>IF('1042Bd Stammdaten Mitarb.'!Q18="","",'1042Bd Stammdaten Mitarb.'!Q18)</f>
        <v/>
      </c>
      <c r="I22" s="345" t="str">
        <f>IF('1042Bd Stammdaten Mitarb.'!R18="","",'1042Bd Stammdaten Mitarb.'!R18)</f>
        <v/>
      </c>
      <c r="J22" s="346" t="str">
        <f t="shared" si="8"/>
        <v/>
      </c>
      <c r="K22" s="342" t="str">
        <f t="shared" si="9"/>
        <v/>
      </c>
      <c r="L22" s="342" t="str">
        <f>IF('1042Bd Stammdaten Mitarb.'!S18="","",'1042Bd Stammdaten Mitarb.'!S18)</f>
        <v/>
      </c>
      <c r="M22" s="347" t="str">
        <f t="shared" si="10"/>
        <v/>
      </c>
      <c r="N22" s="340" t="str">
        <f t="shared" si="11"/>
        <v/>
      </c>
      <c r="O22" s="348" t="str">
        <f t="shared" si="12"/>
        <v/>
      </c>
      <c r="P22" s="349" t="str">
        <f t="shared" si="13"/>
        <v/>
      </c>
      <c r="Q22" s="350" t="str">
        <f t="shared" si="14"/>
        <v/>
      </c>
      <c r="R22" s="351" t="str">
        <f t="shared" si="15"/>
        <v/>
      </c>
      <c r="S22" s="340" t="str">
        <f t="shared" si="16"/>
        <v/>
      </c>
      <c r="T22" s="342" t="str">
        <f>IF(R22="","",MAX((O22-AR22)*'1042Ad Antrag'!$B$31,0))</f>
        <v/>
      </c>
      <c r="U22" s="352" t="str">
        <f t="shared" si="17"/>
        <v/>
      </c>
      <c r="V22" s="262"/>
      <c r="W22" s="263"/>
      <c r="X22" s="190">
        <f>'1042Bd Stammdaten Mitarb.'!M18</f>
        <v>0</v>
      </c>
      <c r="Y22" s="264" t="str">
        <f t="shared" si="18"/>
        <v/>
      </c>
      <c r="Z22" s="265" t="str">
        <f>IF(A22="","",'1042Bd Stammdaten Mitarb.'!Q18-'1042Bd Stammdaten Mitarb.'!R18)</f>
        <v/>
      </c>
      <c r="AA22" s="265" t="str">
        <f t="shared" si="19"/>
        <v/>
      </c>
      <c r="AB22" s="266" t="str">
        <f t="shared" si="20"/>
        <v/>
      </c>
      <c r="AC22" s="266" t="str">
        <f t="shared" si="21"/>
        <v/>
      </c>
      <c r="AD22" s="266" t="str">
        <f t="shared" si="22"/>
        <v/>
      </c>
      <c r="AE22" s="267" t="str">
        <f t="shared" si="23"/>
        <v/>
      </c>
      <c r="AF22" s="267" t="str">
        <f>IF(K22="","",K22*AF$8 - MAX('1042Bd Stammdaten Mitarb.'!S18-M22,0))</f>
        <v/>
      </c>
      <c r="AG22" s="267" t="str">
        <f t="shared" si="24"/>
        <v/>
      </c>
      <c r="AH22" s="267" t="str">
        <f t="shared" si="25"/>
        <v/>
      </c>
      <c r="AI22" s="267" t="str">
        <f t="shared" si="26"/>
        <v/>
      </c>
      <c r="AJ22" s="267" t="str">
        <f>IF(OR($C22="",K22="",O22=""),"",MAX(P22+'1042Bd Stammdaten Mitarb.'!T18-O22,0))</f>
        <v/>
      </c>
      <c r="AK22" s="267" t="str">
        <f>IF('1042Bd Stammdaten Mitarb.'!T18="","",'1042Bd Stammdaten Mitarb.'!T18)</f>
        <v/>
      </c>
      <c r="AL22" s="267" t="str">
        <f t="shared" si="27"/>
        <v/>
      </c>
      <c r="AM22" s="268" t="str">
        <f t="shared" si="32"/>
        <v/>
      </c>
      <c r="AN22" s="269" t="str">
        <f t="shared" si="28"/>
        <v/>
      </c>
      <c r="AO22" s="267" t="str">
        <f t="shared" si="29"/>
        <v/>
      </c>
      <c r="AP22" s="267" t="str">
        <f>IF(E22="","",'1042Bd Stammdaten Mitarb.'!P18)</f>
        <v/>
      </c>
      <c r="AQ22" s="270">
        <f>IF('1042Bd Stammdaten Mitarb.'!Y18&gt;0,AG22,0)</f>
        <v>0</v>
      </c>
      <c r="AR22" s="271">
        <f>IF('1042Bd Stammdaten Mitarb.'!Y18&gt;0,'1042Bd Stammdaten Mitarb.'!T18,0)</f>
        <v>0</v>
      </c>
      <c r="AS22" s="267" t="str">
        <f t="shared" si="30"/>
        <v/>
      </c>
      <c r="AT22" s="267">
        <f>'1042Bd Stammdaten Mitarb.'!P18</f>
        <v>0</v>
      </c>
      <c r="AU22" s="267">
        <f t="shared" si="31"/>
        <v>0</v>
      </c>
      <c r="AV22" s="272"/>
    </row>
    <row r="23" spans="1:48" s="57" customFormat="1" ht="16.899999999999999" customHeight="1" x14ac:dyDescent="0.25">
      <c r="A23" s="304" t="str">
        <f>IF('1042Bd Stammdaten Mitarb.'!A19="","",'1042Bd Stammdaten Mitarb.'!A19)</f>
        <v/>
      </c>
      <c r="B23" s="305" t="str">
        <f>IF('1042Bd Stammdaten Mitarb.'!B19="","",'1042Bd Stammdaten Mitarb.'!B19)</f>
        <v/>
      </c>
      <c r="C23" s="261" t="str">
        <f>IF('1042Bd Stammdaten Mitarb.'!C19="","",'1042Bd Stammdaten Mitarb.'!C19)</f>
        <v/>
      </c>
      <c r="D23" s="340" t="str">
        <f>IF('1042Bd Stammdaten Mitarb.'!AJ19="","",'1042Bd Stammdaten Mitarb.'!AJ19)</f>
        <v/>
      </c>
      <c r="E23" s="341" t="str">
        <f>IF('1042Bd Stammdaten Mitarb.'!N19="","",'1042Bd Stammdaten Mitarb.'!N19)</f>
        <v/>
      </c>
      <c r="F23" s="342" t="str">
        <f>IF('1042Bd Stammdaten Mitarb.'!O19="","",'1042Bd Stammdaten Mitarb.'!O19)</f>
        <v/>
      </c>
      <c r="G23" s="343" t="str">
        <f>IF('1042Bd Stammdaten Mitarb.'!P19="","",'1042Bd Stammdaten Mitarb.'!P19)</f>
        <v/>
      </c>
      <c r="H23" s="344" t="str">
        <f>IF('1042Bd Stammdaten Mitarb.'!Q19="","",'1042Bd Stammdaten Mitarb.'!Q19)</f>
        <v/>
      </c>
      <c r="I23" s="345" t="str">
        <f>IF('1042Bd Stammdaten Mitarb.'!R19="","",'1042Bd Stammdaten Mitarb.'!R19)</f>
        <v/>
      </c>
      <c r="J23" s="346" t="str">
        <f t="shared" si="8"/>
        <v/>
      </c>
      <c r="K23" s="342" t="str">
        <f t="shared" si="9"/>
        <v/>
      </c>
      <c r="L23" s="342" t="str">
        <f>IF('1042Bd Stammdaten Mitarb.'!S19="","",'1042Bd Stammdaten Mitarb.'!S19)</f>
        <v/>
      </c>
      <c r="M23" s="347" t="str">
        <f t="shared" si="10"/>
        <v/>
      </c>
      <c r="N23" s="340" t="str">
        <f t="shared" si="11"/>
        <v/>
      </c>
      <c r="O23" s="348" t="str">
        <f t="shared" si="12"/>
        <v/>
      </c>
      <c r="P23" s="349" t="str">
        <f t="shared" si="13"/>
        <v/>
      </c>
      <c r="Q23" s="350" t="str">
        <f t="shared" si="14"/>
        <v/>
      </c>
      <c r="R23" s="351" t="str">
        <f t="shared" si="15"/>
        <v/>
      </c>
      <c r="S23" s="340" t="str">
        <f t="shared" si="16"/>
        <v/>
      </c>
      <c r="T23" s="342" t="str">
        <f>IF(R23="","",MAX((O23-AR23)*'1042Ad Antrag'!$B$31,0))</f>
        <v/>
      </c>
      <c r="U23" s="352" t="str">
        <f t="shared" si="17"/>
        <v/>
      </c>
      <c r="V23" s="262"/>
      <c r="W23" s="263"/>
      <c r="X23" s="190">
        <f>'1042Bd Stammdaten Mitarb.'!M19</f>
        <v>0</v>
      </c>
      <c r="Y23" s="264" t="str">
        <f t="shared" si="18"/>
        <v/>
      </c>
      <c r="Z23" s="265" t="str">
        <f>IF(A23="","",'1042Bd Stammdaten Mitarb.'!Q19-'1042Bd Stammdaten Mitarb.'!R19)</f>
        <v/>
      </c>
      <c r="AA23" s="265" t="str">
        <f t="shared" si="19"/>
        <v/>
      </c>
      <c r="AB23" s="266" t="str">
        <f t="shared" si="20"/>
        <v/>
      </c>
      <c r="AC23" s="266" t="str">
        <f t="shared" si="21"/>
        <v/>
      </c>
      <c r="AD23" s="266" t="str">
        <f t="shared" si="22"/>
        <v/>
      </c>
      <c r="AE23" s="267" t="str">
        <f t="shared" si="23"/>
        <v/>
      </c>
      <c r="AF23" s="267" t="str">
        <f>IF(K23="","",K23*AF$8 - MAX('1042Bd Stammdaten Mitarb.'!S19-M23,0))</f>
        <v/>
      </c>
      <c r="AG23" s="267" t="str">
        <f t="shared" si="24"/>
        <v/>
      </c>
      <c r="AH23" s="267" t="str">
        <f t="shared" si="25"/>
        <v/>
      </c>
      <c r="AI23" s="267" t="str">
        <f t="shared" si="26"/>
        <v/>
      </c>
      <c r="AJ23" s="267" t="str">
        <f>IF(OR($C23="",K23="",O23=""),"",MAX(P23+'1042Bd Stammdaten Mitarb.'!T19-O23,0))</f>
        <v/>
      </c>
      <c r="AK23" s="267" t="str">
        <f>IF('1042Bd Stammdaten Mitarb.'!T19="","",'1042Bd Stammdaten Mitarb.'!T19)</f>
        <v/>
      </c>
      <c r="AL23" s="267" t="str">
        <f t="shared" si="27"/>
        <v/>
      </c>
      <c r="AM23" s="268" t="str">
        <f t="shared" si="32"/>
        <v/>
      </c>
      <c r="AN23" s="269" t="str">
        <f t="shared" si="28"/>
        <v/>
      </c>
      <c r="AO23" s="267" t="str">
        <f t="shared" si="29"/>
        <v/>
      </c>
      <c r="AP23" s="267" t="str">
        <f>IF(E23="","",'1042Bd Stammdaten Mitarb.'!P19)</f>
        <v/>
      </c>
      <c r="AQ23" s="270">
        <f>IF('1042Bd Stammdaten Mitarb.'!Y19&gt;0,AG23,0)</f>
        <v>0</v>
      </c>
      <c r="AR23" s="271">
        <f>IF('1042Bd Stammdaten Mitarb.'!Y19&gt;0,'1042Bd Stammdaten Mitarb.'!T19,0)</f>
        <v>0</v>
      </c>
      <c r="AS23" s="267" t="str">
        <f t="shared" si="30"/>
        <v/>
      </c>
      <c r="AT23" s="267">
        <f>'1042Bd Stammdaten Mitarb.'!P19</f>
        <v>0</v>
      </c>
      <c r="AU23" s="267">
        <f t="shared" si="31"/>
        <v>0</v>
      </c>
      <c r="AV23" s="272"/>
    </row>
    <row r="24" spans="1:48" s="57" customFormat="1" ht="16.899999999999999" customHeight="1" x14ac:dyDescent="0.25">
      <c r="A24" s="304" t="str">
        <f>IF('1042Bd Stammdaten Mitarb.'!A20="","",'1042Bd Stammdaten Mitarb.'!A20)</f>
        <v/>
      </c>
      <c r="B24" s="305" t="str">
        <f>IF('1042Bd Stammdaten Mitarb.'!B20="","",'1042Bd Stammdaten Mitarb.'!B20)</f>
        <v/>
      </c>
      <c r="C24" s="261" t="str">
        <f>IF('1042Bd Stammdaten Mitarb.'!C20="","",'1042Bd Stammdaten Mitarb.'!C20)</f>
        <v/>
      </c>
      <c r="D24" s="340" t="str">
        <f>IF('1042Bd Stammdaten Mitarb.'!AJ20="","",'1042Bd Stammdaten Mitarb.'!AJ20)</f>
        <v/>
      </c>
      <c r="E24" s="341" t="str">
        <f>IF('1042Bd Stammdaten Mitarb.'!N20="","",'1042Bd Stammdaten Mitarb.'!N20)</f>
        <v/>
      </c>
      <c r="F24" s="342" t="str">
        <f>IF('1042Bd Stammdaten Mitarb.'!O20="","",'1042Bd Stammdaten Mitarb.'!O20)</f>
        <v/>
      </c>
      <c r="G24" s="343" t="str">
        <f>IF('1042Bd Stammdaten Mitarb.'!P20="","",'1042Bd Stammdaten Mitarb.'!P20)</f>
        <v/>
      </c>
      <c r="H24" s="344" t="str">
        <f>IF('1042Bd Stammdaten Mitarb.'!Q20="","",'1042Bd Stammdaten Mitarb.'!Q20)</f>
        <v/>
      </c>
      <c r="I24" s="345" t="str">
        <f>IF('1042Bd Stammdaten Mitarb.'!R20="","",'1042Bd Stammdaten Mitarb.'!R20)</f>
        <v/>
      </c>
      <c r="J24" s="346" t="str">
        <f t="shared" si="8"/>
        <v/>
      </c>
      <c r="K24" s="342" t="str">
        <f t="shared" si="9"/>
        <v/>
      </c>
      <c r="L24" s="342" t="str">
        <f>IF('1042Bd Stammdaten Mitarb.'!S20="","",'1042Bd Stammdaten Mitarb.'!S20)</f>
        <v/>
      </c>
      <c r="M24" s="347" t="str">
        <f t="shared" si="10"/>
        <v/>
      </c>
      <c r="N24" s="340" t="str">
        <f t="shared" si="11"/>
        <v/>
      </c>
      <c r="O24" s="348" t="str">
        <f t="shared" si="12"/>
        <v/>
      </c>
      <c r="P24" s="349" t="str">
        <f t="shared" si="13"/>
        <v/>
      </c>
      <c r="Q24" s="350" t="str">
        <f t="shared" si="14"/>
        <v/>
      </c>
      <c r="R24" s="351" t="str">
        <f t="shared" si="15"/>
        <v/>
      </c>
      <c r="S24" s="340" t="str">
        <f t="shared" si="16"/>
        <v/>
      </c>
      <c r="T24" s="342" t="str">
        <f>IF(R24="","",MAX((O24-AR24)*'1042Ad Antrag'!$B$31,0))</f>
        <v/>
      </c>
      <c r="U24" s="352" t="str">
        <f t="shared" si="17"/>
        <v/>
      </c>
      <c r="V24" s="262"/>
      <c r="W24" s="263"/>
      <c r="X24" s="190">
        <f>'1042Bd Stammdaten Mitarb.'!M20</f>
        <v>0</v>
      </c>
      <c r="Y24" s="264" t="str">
        <f t="shared" si="18"/>
        <v/>
      </c>
      <c r="Z24" s="265" t="str">
        <f>IF(A24="","",'1042Bd Stammdaten Mitarb.'!Q20-'1042Bd Stammdaten Mitarb.'!R20)</f>
        <v/>
      </c>
      <c r="AA24" s="265" t="str">
        <f t="shared" si="19"/>
        <v/>
      </c>
      <c r="AB24" s="266" t="str">
        <f t="shared" si="20"/>
        <v/>
      </c>
      <c r="AC24" s="266" t="str">
        <f t="shared" si="21"/>
        <v/>
      </c>
      <c r="AD24" s="266" t="str">
        <f t="shared" si="22"/>
        <v/>
      </c>
      <c r="AE24" s="267" t="str">
        <f t="shared" si="23"/>
        <v/>
      </c>
      <c r="AF24" s="267" t="str">
        <f>IF(K24="","",K24*AF$8 - MAX('1042Bd Stammdaten Mitarb.'!S20-M24,0))</f>
        <v/>
      </c>
      <c r="AG24" s="267" t="str">
        <f t="shared" si="24"/>
        <v/>
      </c>
      <c r="AH24" s="267" t="str">
        <f t="shared" si="25"/>
        <v/>
      </c>
      <c r="AI24" s="267" t="str">
        <f t="shared" si="26"/>
        <v/>
      </c>
      <c r="AJ24" s="267" t="str">
        <f>IF(OR($C24="",K24="",O24=""),"",MAX(P24+'1042Bd Stammdaten Mitarb.'!T20-O24,0))</f>
        <v/>
      </c>
      <c r="AK24" s="267" t="str">
        <f>IF('1042Bd Stammdaten Mitarb.'!T20="","",'1042Bd Stammdaten Mitarb.'!T20)</f>
        <v/>
      </c>
      <c r="AL24" s="267" t="str">
        <f t="shared" si="27"/>
        <v/>
      </c>
      <c r="AM24" s="268" t="str">
        <f t="shared" si="32"/>
        <v/>
      </c>
      <c r="AN24" s="269" t="str">
        <f t="shared" si="28"/>
        <v/>
      </c>
      <c r="AO24" s="267" t="str">
        <f t="shared" si="29"/>
        <v/>
      </c>
      <c r="AP24" s="267" t="str">
        <f>IF(E24="","",'1042Bd Stammdaten Mitarb.'!P20)</f>
        <v/>
      </c>
      <c r="AQ24" s="270">
        <f>IF('1042Bd Stammdaten Mitarb.'!Y20&gt;0,AG24,0)</f>
        <v>0</v>
      </c>
      <c r="AR24" s="271">
        <f>IF('1042Bd Stammdaten Mitarb.'!Y20&gt;0,'1042Bd Stammdaten Mitarb.'!T20,0)</f>
        <v>0</v>
      </c>
      <c r="AS24" s="267" t="str">
        <f t="shared" si="30"/>
        <v/>
      </c>
      <c r="AT24" s="267">
        <f>'1042Bd Stammdaten Mitarb.'!P20</f>
        <v>0</v>
      </c>
      <c r="AU24" s="267">
        <f t="shared" si="31"/>
        <v>0</v>
      </c>
      <c r="AV24" s="272"/>
    </row>
    <row r="25" spans="1:48" s="57" customFormat="1" ht="16.899999999999999" customHeight="1" x14ac:dyDescent="0.25">
      <c r="A25" s="304" t="str">
        <f>IF('1042Bd Stammdaten Mitarb.'!A21="","",'1042Bd Stammdaten Mitarb.'!A21)</f>
        <v/>
      </c>
      <c r="B25" s="305" t="str">
        <f>IF('1042Bd Stammdaten Mitarb.'!B21="","",'1042Bd Stammdaten Mitarb.'!B21)</f>
        <v/>
      </c>
      <c r="C25" s="261" t="str">
        <f>IF('1042Bd Stammdaten Mitarb.'!C21="","",'1042Bd Stammdaten Mitarb.'!C21)</f>
        <v/>
      </c>
      <c r="D25" s="340" t="str">
        <f>IF('1042Bd Stammdaten Mitarb.'!AJ21="","",'1042Bd Stammdaten Mitarb.'!AJ21)</f>
        <v/>
      </c>
      <c r="E25" s="341" t="str">
        <f>IF('1042Bd Stammdaten Mitarb.'!N21="","",'1042Bd Stammdaten Mitarb.'!N21)</f>
        <v/>
      </c>
      <c r="F25" s="342" t="str">
        <f>IF('1042Bd Stammdaten Mitarb.'!O21="","",'1042Bd Stammdaten Mitarb.'!O21)</f>
        <v/>
      </c>
      <c r="G25" s="343" t="str">
        <f>IF('1042Bd Stammdaten Mitarb.'!P21="","",'1042Bd Stammdaten Mitarb.'!P21)</f>
        <v/>
      </c>
      <c r="H25" s="344" t="str">
        <f>IF('1042Bd Stammdaten Mitarb.'!Q21="","",'1042Bd Stammdaten Mitarb.'!Q21)</f>
        <v/>
      </c>
      <c r="I25" s="345" t="str">
        <f>IF('1042Bd Stammdaten Mitarb.'!R21="","",'1042Bd Stammdaten Mitarb.'!R21)</f>
        <v/>
      </c>
      <c r="J25" s="346" t="str">
        <f t="shared" si="8"/>
        <v/>
      </c>
      <c r="K25" s="342" t="str">
        <f t="shared" si="9"/>
        <v/>
      </c>
      <c r="L25" s="342" t="str">
        <f>IF('1042Bd Stammdaten Mitarb.'!S21="","",'1042Bd Stammdaten Mitarb.'!S21)</f>
        <v/>
      </c>
      <c r="M25" s="347" t="str">
        <f t="shared" si="10"/>
        <v/>
      </c>
      <c r="N25" s="340" t="str">
        <f t="shared" si="11"/>
        <v/>
      </c>
      <c r="O25" s="348" t="str">
        <f t="shared" si="12"/>
        <v/>
      </c>
      <c r="P25" s="349" t="str">
        <f t="shared" si="13"/>
        <v/>
      </c>
      <c r="Q25" s="350" t="str">
        <f t="shared" si="14"/>
        <v/>
      </c>
      <c r="R25" s="351" t="str">
        <f t="shared" si="15"/>
        <v/>
      </c>
      <c r="S25" s="340" t="str">
        <f t="shared" si="16"/>
        <v/>
      </c>
      <c r="T25" s="342" t="str">
        <f>IF(R25="","",MAX((O25-AR25)*'1042Ad Antrag'!$B$31,0))</f>
        <v/>
      </c>
      <c r="U25" s="352" t="str">
        <f t="shared" si="17"/>
        <v/>
      </c>
      <c r="V25" s="262"/>
      <c r="W25" s="263"/>
      <c r="X25" s="190">
        <f>'1042Bd Stammdaten Mitarb.'!M21</f>
        <v>0</v>
      </c>
      <c r="Y25" s="264" t="str">
        <f t="shared" si="18"/>
        <v/>
      </c>
      <c r="Z25" s="265" t="str">
        <f>IF(A25="","",'1042Bd Stammdaten Mitarb.'!Q21-'1042Bd Stammdaten Mitarb.'!R21)</f>
        <v/>
      </c>
      <c r="AA25" s="265" t="str">
        <f t="shared" si="19"/>
        <v/>
      </c>
      <c r="AB25" s="266" t="str">
        <f t="shared" si="20"/>
        <v/>
      </c>
      <c r="AC25" s="266" t="str">
        <f t="shared" si="21"/>
        <v/>
      </c>
      <c r="AD25" s="266" t="str">
        <f t="shared" si="22"/>
        <v/>
      </c>
      <c r="AE25" s="267" t="str">
        <f t="shared" si="23"/>
        <v/>
      </c>
      <c r="AF25" s="267" t="str">
        <f>IF(K25="","",K25*AF$8 - MAX('1042Bd Stammdaten Mitarb.'!S21-M25,0))</f>
        <v/>
      </c>
      <c r="AG25" s="267" t="str">
        <f t="shared" si="24"/>
        <v/>
      </c>
      <c r="AH25" s="267" t="str">
        <f t="shared" si="25"/>
        <v/>
      </c>
      <c r="AI25" s="267" t="str">
        <f t="shared" si="26"/>
        <v/>
      </c>
      <c r="AJ25" s="267" t="str">
        <f>IF(OR($C25="",K25="",O25=""),"",MAX(P25+'1042Bd Stammdaten Mitarb.'!T21-O25,0))</f>
        <v/>
      </c>
      <c r="AK25" s="267" t="str">
        <f>IF('1042Bd Stammdaten Mitarb.'!T21="","",'1042Bd Stammdaten Mitarb.'!T21)</f>
        <v/>
      </c>
      <c r="AL25" s="267" t="str">
        <f t="shared" si="27"/>
        <v/>
      </c>
      <c r="AM25" s="268" t="str">
        <f t="shared" si="32"/>
        <v/>
      </c>
      <c r="AN25" s="269" t="str">
        <f t="shared" si="28"/>
        <v/>
      </c>
      <c r="AO25" s="267" t="str">
        <f t="shared" si="29"/>
        <v/>
      </c>
      <c r="AP25" s="267" t="str">
        <f>IF(E25="","",'1042Bd Stammdaten Mitarb.'!P21)</f>
        <v/>
      </c>
      <c r="AQ25" s="270">
        <f>IF('1042Bd Stammdaten Mitarb.'!Y21&gt;0,AG25,0)</f>
        <v>0</v>
      </c>
      <c r="AR25" s="271">
        <f>IF('1042Bd Stammdaten Mitarb.'!Y21&gt;0,'1042Bd Stammdaten Mitarb.'!T21,0)</f>
        <v>0</v>
      </c>
      <c r="AS25" s="267" t="str">
        <f t="shared" si="30"/>
        <v/>
      </c>
      <c r="AT25" s="267">
        <f>'1042Bd Stammdaten Mitarb.'!P21</f>
        <v>0</v>
      </c>
      <c r="AU25" s="267">
        <f t="shared" si="31"/>
        <v>0</v>
      </c>
      <c r="AV25" s="272"/>
    </row>
    <row r="26" spans="1:48" s="57" customFormat="1" ht="16.899999999999999" customHeight="1" x14ac:dyDescent="0.25">
      <c r="A26" s="304" t="str">
        <f>IF('1042Bd Stammdaten Mitarb.'!A22="","",'1042Bd Stammdaten Mitarb.'!A22)</f>
        <v/>
      </c>
      <c r="B26" s="305" t="str">
        <f>IF('1042Bd Stammdaten Mitarb.'!B22="","",'1042Bd Stammdaten Mitarb.'!B22)</f>
        <v/>
      </c>
      <c r="C26" s="261" t="str">
        <f>IF('1042Bd Stammdaten Mitarb.'!C22="","",'1042Bd Stammdaten Mitarb.'!C22)</f>
        <v/>
      </c>
      <c r="D26" s="340" t="str">
        <f>IF('1042Bd Stammdaten Mitarb.'!AJ22="","",'1042Bd Stammdaten Mitarb.'!AJ22)</f>
        <v/>
      </c>
      <c r="E26" s="341" t="str">
        <f>IF('1042Bd Stammdaten Mitarb.'!N22="","",'1042Bd Stammdaten Mitarb.'!N22)</f>
        <v/>
      </c>
      <c r="F26" s="342" t="str">
        <f>IF('1042Bd Stammdaten Mitarb.'!O22="","",'1042Bd Stammdaten Mitarb.'!O22)</f>
        <v/>
      </c>
      <c r="G26" s="343" t="str">
        <f>IF('1042Bd Stammdaten Mitarb.'!P22="","",'1042Bd Stammdaten Mitarb.'!P22)</f>
        <v/>
      </c>
      <c r="H26" s="344" t="str">
        <f>IF('1042Bd Stammdaten Mitarb.'!Q22="","",'1042Bd Stammdaten Mitarb.'!Q22)</f>
        <v/>
      </c>
      <c r="I26" s="345" t="str">
        <f>IF('1042Bd Stammdaten Mitarb.'!R22="","",'1042Bd Stammdaten Mitarb.'!R22)</f>
        <v/>
      </c>
      <c r="J26" s="346" t="str">
        <f t="shared" si="8"/>
        <v/>
      </c>
      <c r="K26" s="342" t="str">
        <f t="shared" si="9"/>
        <v/>
      </c>
      <c r="L26" s="342" t="str">
        <f>IF('1042Bd Stammdaten Mitarb.'!S22="","",'1042Bd Stammdaten Mitarb.'!S22)</f>
        <v/>
      </c>
      <c r="M26" s="347" t="str">
        <f t="shared" si="10"/>
        <v/>
      </c>
      <c r="N26" s="340" t="str">
        <f t="shared" si="11"/>
        <v/>
      </c>
      <c r="O26" s="348" t="str">
        <f t="shared" si="12"/>
        <v/>
      </c>
      <c r="P26" s="349" t="str">
        <f t="shared" si="13"/>
        <v/>
      </c>
      <c r="Q26" s="350" t="str">
        <f t="shared" si="14"/>
        <v/>
      </c>
      <c r="R26" s="351" t="str">
        <f t="shared" si="15"/>
        <v/>
      </c>
      <c r="S26" s="340" t="str">
        <f t="shared" si="16"/>
        <v/>
      </c>
      <c r="T26" s="342" t="str">
        <f>IF(R26="","",MAX((O26-AR26)*'1042Ad Antrag'!$B$31,0))</f>
        <v/>
      </c>
      <c r="U26" s="352" t="str">
        <f t="shared" si="17"/>
        <v/>
      </c>
      <c r="V26" s="262"/>
      <c r="W26" s="263"/>
      <c r="X26" s="190">
        <f>'1042Bd Stammdaten Mitarb.'!M22</f>
        <v>0</v>
      </c>
      <c r="Y26" s="264" t="str">
        <f t="shared" si="18"/>
        <v/>
      </c>
      <c r="Z26" s="265" t="str">
        <f>IF(A26="","",'1042Bd Stammdaten Mitarb.'!Q22-'1042Bd Stammdaten Mitarb.'!R22)</f>
        <v/>
      </c>
      <c r="AA26" s="265" t="str">
        <f t="shared" si="19"/>
        <v/>
      </c>
      <c r="AB26" s="266" t="str">
        <f t="shared" si="20"/>
        <v/>
      </c>
      <c r="AC26" s="266" t="str">
        <f t="shared" si="21"/>
        <v/>
      </c>
      <c r="AD26" s="266" t="str">
        <f t="shared" si="22"/>
        <v/>
      </c>
      <c r="AE26" s="267" t="str">
        <f t="shared" si="23"/>
        <v/>
      </c>
      <c r="AF26" s="267" t="str">
        <f>IF(K26="","",K26*AF$8 - MAX('1042Bd Stammdaten Mitarb.'!S22-M26,0))</f>
        <v/>
      </c>
      <c r="AG26" s="267" t="str">
        <f t="shared" si="24"/>
        <v/>
      </c>
      <c r="AH26" s="267" t="str">
        <f t="shared" si="25"/>
        <v/>
      </c>
      <c r="AI26" s="267" t="str">
        <f t="shared" si="26"/>
        <v/>
      </c>
      <c r="AJ26" s="267" t="str">
        <f>IF(OR($C26="",K26="",O26=""),"",MAX(P26+'1042Bd Stammdaten Mitarb.'!T22-O26,0))</f>
        <v/>
      </c>
      <c r="AK26" s="267" t="str">
        <f>IF('1042Bd Stammdaten Mitarb.'!T22="","",'1042Bd Stammdaten Mitarb.'!T22)</f>
        <v/>
      </c>
      <c r="AL26" s="267" t="str">
        <f t="shared" si="27"/>
        <v/>
      </c>
      <c r="AM26" s="268" t="str">
        <f t="shared" si="32"/>
        <v/>
      </c>
      <c r="AN26" s="269" t="str">
        <f t="shared" si="28"/>
        <v/>
      </c>
      <c r="AO26" s="267" t="str">
        <f t="shared" si="29"/>
        <v/>
      </c>
      <c r="AP26" s="267" t="str">
        <f>IF(E26="","",'1042Bd Stammdaten Mitarb.'!P22)</f>
        <v/>
      </c>
      <c r="AQ26" s="270">
        <f>IF('1042Bd Stammdaten Mitarb.'!Y22&gt;0,AG26,0)</f>
        <v>0</v>
      </c>
      <c r="AR26" s="271">
        <f>IF('1042Bd Stammdaten Mitarb.'!Y22&gt;0,'1042Bd Stammdaten Mitarb.'!T22,0)</f>
        <v>0</v>
      </c>
      <c r="AS26" s="267" t="str">
        <f t="shared" si="30"/>
        <v/>
      </c>
      <c r="AT26" s="267">
        <f>'1042Bd Stammdaten Mitarb.'!P22</f>
        <v>0</v>
      </c>
      <c r="AU26" s="267">
        <f t="shared" si="31"/>
        <v>0</v>
      </c>
      <c r="AV26" s="272"/>
    </row>
    <row r="27" spans="1:48" s="57" customFormat="1" ht="16.899999999999999" customHeight="1" x14ac:dyDescent="0.25">
      <c r="A27" s="304" t="str">
        <f>IF('1042Bd Stammdaten Mitarb.'!A23="","",'1042Bd Stammdaten Mitarb.'!A23)</f>
        <v/>
      </c>
      <c r="B27" s="305" t="str">
        <f>IF('1042Bd Stammdaten Mitarb.'!B23="","",'1042Bd Stammdaten Mitarb.'!B23)</f>
        <v/>
      </c>
      <c r="C27" s="261" t="str">
        <f>IF('1042Bd Stammdaten Mitarb.'!C23="","",'1042Bd Stammdaten Mitarb.'!C23)</f>
        <v/>
      </c>
      <c r="D27" s="340" t="str">
        <f>IF('1042Bd Stammdaten Mitarb.'!AJ23="","",'1042Bd Stammdaten Mitarb.'!AJ23)</f>
        <v/>
      </c>
      <c r="E27" s="341" t="str">
        <f>IF('1042Bd Stammdaten Mitarb.'!N23="","",'1042Bd Stammdaten Mitarb.'!N23)</f>
        <v/>
      </c>
      <c r="F27" s="342" t="str">
        <f>IF('1042Bd Stammdaten Mitarb.'!O23="","",'1042Bd Stammdaten Mitarb.'!O23)</f>
        <v/>
      </c>
      <c r="G27" s="343" t="str">
        <f>IF('1042Bd Stammdaten Mitarb.'!P23="","",'1042Bd Stammdaten Mitarb.'!P23)</f>
        <v/>
      </c>
      <c r="H27" s="344" t="str">
        <f>IF('1042Bd Stammdaten Mitarb.'!Q23="","",'1042Bd Stammdaten Mitarb.'!Q23)</f>
        <v/>
      </c>
      <c r="I27" s="345" t="str">
        <f>IF('1042Bd Stammdaten Mitarb.'!R23="","",'1042Bd Stammdaten Mitarb.'!R23)</f>
        <v/>
      </c>
      <c r="J27" s="346" t="str">
        <f t="shared" si="8"/>
        <v/>
      </c>
      <c r="K27" s="342" t="str">
        <f t="shared" si="9"/>
        <v/>
      </c>
      <c r="L27" s="342" t="str">
        <f>IF('1042Bd Stammdaten Mitarb.'!S23="","",'1042Bd Stammdaten Mitarb.'!S23)</f>
        <v/>
      </c>
      <c r="M27" s="347" t="str">
        <f t="shared" si="10"/>
        <v/>
      </c>
      <c r="N27" s="340" t="str">
        <f t="shared" si="11"/>
        <v/>
      </c>
      <c r="O27" s="348" t="str">
        <f t="shared" si="12"/>
        <v/>
      </c>
      <c r="P27" s="349" t="str">
        <f t="shared" si="13"/>
        <v/>
      </c>
      <c r="Q27" s="350" t="str">
        <f t="shared" si="14"/>
        <v/>
      </c>
      <c r="R27" s="351" t="str">
        <f t="shared" si="15"/>
        <v/>
      </c>
      <c r="S27" s="340" t="str">
        <f t="shared" si="16"/>
        <v/>
      </c>
      <c r="T27" s="342" t="str">
        <f>IF(R27="","",MAX((O27-AR27)*'1042Ad Antrag'!$B$31,0))</f>
        <v/>
      </c>
      <c r="U27" s="352" t="str">
        <f t="shared" si="17"/>
        <v/>
      </c>
      <c r="V27" s="262"/>
      <c r="W27" s="263"/>
      <c r="X27" s="190">
        <f>'1042Bd Stammdaten Mitarb.'!M23</f>
        <v>0</v>
      </c>
      <c r="Y27" s="264" t="str">
        <f t="shared" si="18"/>
        <v/>
      </c>
      <c r="Z27" s="265" t="str">
        <f>IF(A27="","",'1042Bd Stammdaten Mitarb.'!Q23-'1042Bd Stammdaten Mitarb.'!R23)</f>
        <v/>
      </c>
      <c r="AA27" s="265" t="str">
        <f t="shared" si="19"/>
        <v/>
      </c>
      <c r="AB27" s="266" t="str">
        <f t="shared" si="20"/>
        <v/>
      </c>
      <c r="AC27" s="266" t="str">
        <f t="shared" si="21"/>
        <v/>
      </c>
      <c r="AD27" s="266" t="str">
        <f t="shared" si="22"/>
        <v/>
      </c>
      <c r="AE27" s="267" t="str">
        <f t="shared" si="23"/>
        <v/>
      </c>
      <c r="AF27" s="267" t="str">
        <f>IF(K27="","",K27*AF$8 - MAX('1042Bd Stammdaten Mitarb.'!S23-M27,0))</f>
        <v/>
      </c>
      <c r="AG27" s="267" t="str">
        <f t="shared" si="24"/>
        <v/>
      </c>
      <c r="AH27" s="267" t="str">
        <f t="shared" si="25"/>
        <v/>
      </c>
      <c r="AI27" s="267" t="str">
        <f t="shared" si="26"/>
        <v/>
      </c>
      <c r="AJ27" s="267" t="str">
        <f>IF(OR($C27="",K27="",O27=""),"",MAX(P27+'1042Bd Stammdaten Mitarb.'!T23-O27,0))</f>
        <v/>
      </c>
      <c r="AK27" s="267" t="str">
        <f>IF('1042Bd Stammdaten Mitarb.'!T23="","",'1042Bd Stammdaten Mitarb.'!T23)</f>
        <v/>
      </c>
      <c r="AL27" s="267" t="str">
        <f t="shared" si="27"/>
        <v/>
      </c>
      <c r="AM27" s="268" t="str">
        <f t="shared" si="32"/>
        <v/>
      </c>
      <c r="AN27" s="269" t="str">
        <f t="shared" si="28"/>
        <v/>
      </c>
      <c r="AO27" s="267" t="str">
        <f t="shared" si="29"/>
        <v/>
      </c>
      <c r="AP27" s="267" t="str">
        <f>IF(E27="","",'1042Bd Stammdaten Mitarb.'!P23)</f>
        <v/>
      </c>
      <c r="AQ27" s="270">
        <f>IF('1042Bd Stammdaten Mitarb.'!Y23&gt;0,AG27,0)</f>
        <v>0</v>
      </c>
      <c r="AR27" s="271">
        <f>IF('1042Bd Stammdaten Mitarb.'!Y23&gt;0,'1042Bd Stammdaten Mitarb.'!T23,0)</f>
        <v>0</v>
      </c>
      <c r="AS27" s="267" t="str">
        <f t="shared" si="30"/>
        <v/>
      </c>
      <c r="AT27" s="267">
        <f>'1042Bd Stammdaten Mitarb.'!P23</f>
        <v>0</v>
      </c>
      <c r="AU27" s="267">
        <f t="shared" si="31"/>
        <v>0</v>
      </c>
      <c r="AV27" s="272"/>
    </row>
    <row r="28" spans="1:48" s="57" customFormat="1" ht="16.899999999999999" customHeight="1" x14ac:dyDescent="0.25">
      <c r="A28" s="304" t="str">
        <f>IF('1042Bd Stammdaten Mitarb.'!A24="","",'1042Bd Stammdaten Mitarb.'!A24)</f>
        <v/>
      </c>
      <c r="B28" s="305" t="str">
        <f>IF('1042Bd Stammdaten Mitarb.'!B24="","",'1042Bd Stammdaten Mitarb.'!B24)</f>
        <v/>
      </c>
      <c r="C28" s="261" t="str">
        <f>IF('1042Bd Stammdaten Mitarb.'!C24="","",'1042Bd Stammdaten Mitarb.'!C24)</f>
        <v/>
      </c>
      <c r="D28" s="340" t="str">
        <f>IF('1042Bd Stammdaten Mitarb.'!AJ24="","",'1042Bd Stammdaten Mitarb.'!AJ24)</f>
        <v/>
      </c>
      <c r="E28" s="341" t="str">
        <f>IF('1042Bd Stammdaten Mitarb.'!N24="","",'1042Bd Stammdaten Mitarb.'!N24)</f>
        <v/>
      </c>
      <c r="F28" s="342" t="str">
        <f>IF('1042Bd Stammdaten Mitarb.'!O24="","",'1042Bd Stammdaten Mitarb.'!O24)</f>
        <v/>
      </c>
      <c r="G28" s="343" t="str">
        <f>IF('1042Bd Stammdaten Mitarb.'!P24="","",'1042Bd Stammdaten Mitarb.'!P24)</f>
        <v/>
      </c>
      <c r="H28" s="344" t="str">
        <f>IF('1042Bd Stammdaten Mitarb.'!Q24="","",'1042Bd Stammdaten Mitarb.'!Q24)</f>
        <v/>
      </c>
      <c r="I28" s="345" t="str">
        <f>IF('1042Bd Stammdaten Mitarb.'!R24="","",'1042Bd Stammdaten Mitarb.'!R24)</f>
        <v/>
      </c>
      <c r="J28" s="346" t="str">
        <f t="shared" si="8"/>
        <v/>
      </c>
      <c r="K28" s="342" t="str">
        <f t="shared" si="9"/>
        <v/>
      </c>
      <c r="L28" s="342" t="str">
        <f>IF('1042Bd Stammdaten Mitarb.'!S24="","",'1042Bd Stammdaten Mitarb.'!S24)</f>
        <v/>
      </c>
      <c r="M28" s="347" t="str">
        <f t="shared" si="10"/>
        <v/>
      </c>
      <c r="N28" s="340" t="str">
        <f t="shared" si="11"/>
        <v/>
      </c>
      <c r="O28" s="348" t="str">
        <f t="shared" si="12"/>
        <v/>
      </c>
      <c r="P28" s="349" t="str">
        <f t="shared" si="13"/>
        <v/>
      </c>
      <c r="Q28" s="350" t="str">
        <f t="shared" si="14"/>
        <v/>
      </c>
      <c r="R28" s="351" t="str">
        <f t="shared" si="15"/>
        <v/>
      </c>
      <c r="S28" s="340" t="str">
        <f t="shared" si="16"/>
        <v/>
      </c>
      <c r="T28" s="342" t="str">
        <f>IF(R28="","",MAX((O28-AR28)*'1042Ad Antrag'!$B$31,0))</f>
        <v/>
      </c>
      <c r="U28" s="352" t="str">
        <f t="shared" si="17"/>
        <v/>
      </c>
      <c r="V28" s="262"/>
      <c r="W28" s="263"/>
      <c r="X28" s="190">
        <f>'1042Bd Stammdaten Mitarb.'!M24</f>
        <v>0</v>
      </c>
      <c r="Y28" s="264" t="str">
        <f t="shared" si="18"/>
        <v/>
      </c>
      <c r="Z28" s="265" t="str">
        <f>IF(A28="","",'1042Bd Stammdaten Mitarb.'!Q24-'1042Bd Stammdaten Mitarb.'!R24)</f>
        <v/>
      </c>
      <c r="AA28" s="265" t="str">
        <f t="shared" si="19"/>
        <v/>
      </c>
      <c r="AB28" s="266" t="str">
        <f t="shared" si="20"/>
        <v/>
      </c>
      <c r="AC28" s="266" t="str">
        <f t="shared" si="21"/>
        <v/>
      </c>
      <c r="AD28" s="266" t="str">
        <f t="shared" si="22"/>
        <v/>
      </c>
      <c r="AE28" s="267" t="str">
        <f t="shared" si="23"/>
        <v/>
      </c>
      <c r="AF28" s="267" t="str">
        <f>IF(K28="","",K28*AF$8 - MAX('1042Bd Stammdaten Mitarb.'!S24-M28,0))</f>
        <v/>
      </c>
      <c r="AG28" s="267" t="str">
        <f t="shared" si="24"/>
        <v/>
      </c>
      <c r="AH28" s="267" t="str">
        <f t="shared" si="25"/>
        <v/>
      </c>
      <c r="AI28" s="267" t="str">
        <f t="shared" si="26"/>
        <v/>
      </c>
      <c r="AJ28" s="267" t="str">
        <f>IF(OR($C28="",K28="",O28=""),"",MAX(P28+'1042Bd Stammdaten Mitarb.'!T24-O28,0))</f>
        <v/>
      </c>
      <c r="AK28" s="267" t="str">
        <f>IF('1042Bd Stammdaten Mitarb.'!T24="","",'1042Bd Stammdaten Mitarb.'!T24)</f>
        <v/>
      </c>
      <c r="AL28" s="267" t="str">
        <f t="shared" si="27"/>
        <v/>
      </c>
      <c r="AM28" s="268" t="str">
        <f t="shared" si="32"/>
        <v/>
      </c>
      <c r="AN28" s="269" t="str">
        <f t="shared" si="28"/>
        <v/>
      </c>
      <c r="AO28" s="267" t="str">
        <f t="shared" si="29"/>
        <v/>
      </c>
      <c r="AP28" s="267" t="str">
        <f>IF(E28="","",'1042Bd Stammdaten Mitarb.'!P24)</f>
        <v/>
      </c>
      <c r="AQ28" s="270">
        <f>IF('1042Bd Stammdaten Mitarb.'!Y24&gt;0,AG28,0)</f>
        <v>0</v>
      </c>
      <c r="AR28" s="271">
        <f>IF('1042Bd Stammdaten Mitarb.'!Y24&gt;0,'1042Bd Stammdaten Mitarb.'!T24,0)</f>
        <v>0</v>
      </c>
      <c r="AS28" s="267" t="str">
        <f t="shared" si="30"/>
        <v/>
      </c>
      <c r="AT28" s="267">
        <f>'1042Bd Stammdaten Mitarb.'!P24</f>
        <v>0</v>
      </c>
      <c r="AU28" s="267">
        <f t="shared" si="31"/>
        <v>0</v>
      </c>
      <c r="AV28" s="272"/>
    </row>
    <row r="29" spans="1:48" s="57" customFormat="1" ht="16.899999999999999" customHeight="1" x14ac:dyDescent="0.25">
      <c r="A29" s="304" t="str">
        <f>IF('1042Bd Stammdaten Mitarb.'!A25="","",'1042Bd Stammdaten Mitarb.'!A25)</f>
        <v/>
      </c>
      <c r="B29" s="305" t="str">
        <f>IF('1042Bd Stammdaten Mitarb.'!B25="","",'1042Bd Stammdaten Mitarb.'!B25)</f>
        <v/>
      </c>
      <c r="C29" s="261" t="str">
        <f>IF('1042Bd Stammdaten Mitarb.'!C25="","",'1042Bd Stammdaten Mitarb.'!C25)</f>
        <v/>
      </c>
      <c r="D29" s="340" t="str">
        <f>IF('1042Bd Stammdaten Mitarb.'!AJ25="","",'1042Bd Stammdaten Mitarb.'!AJ25)</f>
        <v/>
      </c>
      <c r="E29" s="341" t="str">
        <f>IF('1042Bd Stammdaten Mitarb.'!N25="","",'1042Bd Stammdaten Mitarb.'!N25)</f>
        <v/>
      </c>
      <c r="F29" s="342" t="str">
        <f>IF('1042Bd Stammdaten Mitarb.'!O25="","",'1042Bd Stammdaten Mitarb.'!O25)</f>
        <v/>
      </c>
      <c r="G29" s="343" t="str">
        <f>IF('1042Bd Stammdaten Mitarb.'!P25="","",'1042Bd Stammdaten Mitarb.'!P25)</f>
        <v/>
      </c>
      <c r="H29" s="344" t="str">
        <f>IF('1042Bd Stammdaten Mitarb.'!Q25="","",'1042Bd Stammdaten Mitarb.'!Q25)</f>
        <v/>
      </c>
      <c r="I29" s="345" t="str">
        <f>IF('1042Bd Stammdaten Mitarb.'!R25="","",'1042Bd Stammdaten Mitarb.'!R25)</f>
        <v/>
      </c>
      <c r="J29" s="346" t="str">
        <f t="shared" si="8"/>
        <v/>
      </c>
      <c r="K29" s="342" t="str">
        <f t="shared" si="9"/>
        <v/>
      </c>
      <c r="L29" s="342" t="str">
        <f>IF('1042Bd Stammdaten Mitarb.'!S25="","",'1042Bd Stammdaten Mitarb.'!S25)</f>
        <v/>
      </c>
      <c r="M29" s="347" t="str">
        <f t="shared" si="10"/>
        <v/>
      </c>
      <c r="N29" s="340" t="str">
        <f t="shared" si="11"/>
        <v/>
      </c>
      <c r="O29" s="348" t="str">
        <f t="shared" si="12"/>
        <v/>
      </c>
      <c r="P29" s="349" t="str">
        <f t="shared" si="13"/>
        <v/>
      </c>
      <c r="Q29" s="350" t="str">
        <f t="shared" si="14"/>
        <v/>
      </c>
      <c r="R29" s="351" t="str">
        <f t="shared" si="15"/>
        <v/>
      </c>
      <c r="S29" s="340" t="str">
        <f t="shared" si="16"/>
        <v/>
      </c>
      <c r="T29" s="342" t="str">
        <f>IF(R29="","",MAX((O29-AR29)*'1042Ad Antrag'!$B$31,0))</f>
        <v/>
      </c>
      <c r="U29" s="352" t="str">
        <f t="shared" si="17"/>
        <v/>
      </c>
      <c r="V29" s="262"/>
      <c r="W29" s="263"/>
      <c r="X29" s="190">
        <f>'1042Bd Stammdaten Mitarb.'!M25</f>
        <v>0</v>
      </c>
      <c r="Y29" s="264" t="str">
        <f t="shared" si="18"/>
        <v/>
      </c>
      <c r="Z29" s="265" t="str">
        <f>IF(A29="","",'1042Bd Stammdaten Mitarb.'!Q25-'1042Bd Stammdaten Mitarb.'!R25)</f>
        <v/>
      </c>
      <c r="AA29" s="265" t="str">
        <f t="shared" si="19"/>
        <v/>
      </c>
      <c r="AB29" s="266" t="str">
        <f t="shared" si="20"/>
        <v/>
      </c>
      <c r="AC29" s="266" t="str">
        <f t="shared" si="21"/>
        <v/>
      </c>
      <c r="AD29" s="266" t="str">
        <f t="shared" si="22"/>
        <v/>
      </c>
      <c r="AE29" s="267" t="str">
        <f t="shared" si="23"/>
        <v/>
      </c>
      <c r="AF29" s="267" t="str">
        <f>IF(K29="","",K29*AF$8 - MAX('1042Bd Stammdaten Mitarb.'!S25-M29,0))</f>
        <v/>
      </c>
      <c r="AG29" s="267" t="str">
        <f t="shared" si="24"/>
        <v/>
      </c>
      <c r="AH29" s="267" t="str">
        <f t="shared" si="25"/>
        <v/>
      </c>
      <c r="AI29" s="267" t="str">
        <f t="shared" si="26"/>
        <v/>
      </c>
      <c r="AJ29" s="267" t="str">
        <f>IF(OR($C29="",K29="",O29=""),"",MAX(P29+'1042Bd Stammdaten Mitarb.'!T25-O29,0))</f>
        <v/>
      </c>
      <c r="AK29" s="267" t="str">
        <f>IF('1042Bd Stammdaten Mitarb.'!T25="","",'1042Bd Stammdaten Mitarb.'!T25)</f>
        <v/>
      </c>
      <c r="AL29" s="267" t="str">
        <f t="shared" si="27"/>
        <v/>
      </c>
      <c r="AM29" s="268" t="str">
        <f t="shared" si="32"/>
        <v/>
      </c>
      <c r="AN29" s="269" t="str">
        <f t="shared" si="28"/>
        <v/>
      </c>
      <c r="AO29" s="267" t="str">
        <f t="shared" si="29"/>
        <v/>
      </c>
      <c r="AP29" s="267" t="str">
        <f>IF(E29="","",'1042Bd Stammdaten Mitarb.'!P25)</f>
        <v/>
      </c>
      <c r="AQ29" s="270">
        <f>IF('1042Bd Stammdaten Mitarb.'!Y25&gt;0,AG29,0)</f>
        <v>0</v>
      </c>
      <c r="AR29" s="271">
        <f>IF('1042Bd Stammdaten Mitarb.'!Y25&gt;0,'1042Bd Stammdaten Mitarb.'!T25,0)</f>
        <v>0</v>
      </c>
      <c r="AS29" s="267" t="str">
        <f t="shared" si="30"/>
        <v/>
      </c>
      <c r="AT29" s="267">
        <f>'1042Bd Stammdaten Mitarb.'!P25</f>
        <v>0</v>
      </c>
      <c r="AU29" s="267">
        <f t="shared" si="31"/>
        <v>0</v>
      </c>
      <c r="AV29" s="272"/>
    </row>
    <row r="30" spans="1:48" s="57" customFormat="1" ht="16.899999999999999" customHeight="1" x14ac:dyDescent="0.25">
      <c r="A30" s="304" t="str">
        <f>IF('1042Bd Stammdaten Mitarb.'!A26="","",'1042Bd Stammdaten Mitarb.'!A26)</f>
        <v/>
      </c>
      <c r="B30" s="305" t="str">
        <f>IF('1042Bd Stammdaten Mitarb.'!B26="","",'1042Bd Stammdaten Mitarb.'!B26)</f>
        <v/>
      </c>
      <c r="C30" s="261" t="str">
        <f>IF('1042Bd Stammdaten Mitarb.'!C26="","",'1042Bd Stammdaten Mitarb.'!C26)</f>
        <v/>
      </c>
      <c r="D30" s="340" t="str">
        <f>IF('1042Bd Stammdaten Mitarb.'!AJ26="","",'1042Bd Stammdaten Mitarb.'!AJ26)</f>
        <v/>
      </c>
      <c r="E30" s="341" t="str">
        <f>IF('1042Bd Stammdaten Mitarb.'!N26="","",'1042Bd Stammdaten Mitarb.'!N26)</f>
        <v/>
      </c>
      <c r="F30" s="342" t="str">
        <f>IF('1042Bd Stammdaten Mitarb.'!O26="","",'1042Bd Stammdaten Mitarb.'!O26)</f>
        <v/>
      </c>
      <c r="G30" s="343" t="str">
        <f>IF('1042Bd Stammdaten Mitarb.'!P26="","",'1042Bd Stammdaten Mitarb.'!P26)</f>
        <v/>
      </c>
      <c r="H30" s="344" t="str">
        <f>IF('1042Bd Stammdaten Mitarb.'!Q26="","",'1042Bd Stammdaten Mitarb.'!Q26)</f>
        <v/>
      </c>
      <c r="I30" s="345" t="str">
        <f>IF('1042Bd Stammdaten Mitarb.'!R26="","",'1042Bd Stammdaten Mitarb.'!R26)</f>
        <v/>
      </c>
      <c r="J30" s="346" t="str">
        <f t="shared" si="8"/>
        <v/>
      </c>
      <c r="K30" s="342" t="str">
        <f t="shared" si="9"/>
        <v/>
      </c>
      <c r="L30" s="342" t="str">
        <f>IF('1042Bd Stammdaten Mitarb.'!S26="","",'1042Bd Stammdaten Mitarb.'!S26)</f>
        <v/>
      </c>
      <c r="M30" s="347" t="str">
        <f t="shared" si="10"/>
        <v/>
      </c>
      <c r="N30" s="340" t="str">
        <f t="shared" si="11"/>
        <v/>
      </c>
      <c r="O30" s="348" t="str">
        <f t="shared" si="12"/>
        <v/>
      </c>
      <c r="P30" s="349" t="str">
        <f t="shared" si="13"/>
        <v/>
      </c>
      <c r="Q30" s="350" t="str">
        <f t="shared" si="14"/>
        <v/>
      </c>
      <c r="R30" s="351" t="str">
        <f t="shared" si="15"/>
        <v/>
      </c>
      <c r="S30" s="340" t="str">
        <f t="shared" si="16"/>
        <v/>
      </c>
      <c r="T30" s="342" t="str">
        <f>IF(R30="","",MAX((O30-AR30)*'1042Ad Antrag'!$B$31,0))</f>
        <v/>
      </c>
      <c r="U30" s="352" t="str">
        <f t="shared" si="17"/>
        <v/>
      </c>
      <c r="V30" s="262"/>
      <c r="W30" s="263"/>
      <c r="X30" s="190">
        <f>'1042Bd Stammdaten Mitarb.'!M26</f>
        <v>0</v>
      </c>
      <c r="Y30" s="264" t="str">
        <f t="shared" si="18"/>
        <v/>
      </c>
      <c r="Z30" s="265" t="str">
        <f>IF(A30="","",'1042Bd Stammdaten Mitarb.'!Q26-'1042Bd Stammdaten Mitarb.'!R26)</f>
        <v/>
      </c>
      <c r="AA30" s="265" t="str">
        <f t="shared" si="19"/>
        <v/>
      </c>
      <c r="AB30" s="266" t="str">
        <f t="shared" si="20"/>
        <v/>
      </c>
      <c r="AC30" s="266" t="str">
        <f t="shared" si="21"/>
        <v/>
      </c>
      <c r="AD30" s="266" t="str">
        <f t="shared" si="22"/>
        <v/>
      </c>
      <c r="AE30" s="267" t="str">
        <f t="shared" si="23"/>
        <v/>
      </c>
      <c r="AF30" s="267" t="str">
        <f>IF(K30="","",K30*AF$8 - MAX('1042Bd Stammdaten Mitarb.'!S26-M30,0))</f>
        <v/>
      </c>
      <c r="AG30" s="267" t="str">
        <f t="shared" si="24"/>
        <v/>
      </c>
      <c r="AH30" s="267" t="str">
        <f t="shared" si="25"/>
        <v/>
      </c>
      <c r="AI30" s="267" t="str">
        <f t="shared" si="26"/>
        <v/>
      </c>
      <c r="AJ30" s="267" t="str">
        <f>IF(OR($C30="",K30="",O30=""),"",MAX(P30+'1042Bd Stammdaten Mitarb.'!T26-O30,0))</f>
        <v/>
      </c>
      <c r="AK30" s="267" t="str">
        <f>IF('1042Bd Stammdaten Mitarb.'!T26="","",'1042Bd Stammdaten Mitarb.'!T26)</f>
        <v/>
      </c>
      <c r="AL30" s="267" t="str">
        <f t="shared" si="27"/>
        <v/>
      </c>
      <c r="AM30" s="268" t="str">
        <f t="shared" si="32"/>
        <v/>
      </c>
      <c r="AN30" s="269" t="str">
        <f t="shared" si="28"/>
        <v/>
      </c>
      <c r="AO30" s="267" t="str">
        <f t="shared" si="29"/>
        <v/>
      </c>
      <c r="AP30" s="267" t="str">
        <f>IF(E30="","",'1042Bd Stammdaten Mitarb.'!P26)</f>
        <v/>
      </c>
      <c r="AQ30" s="270">
        <f>IF('1042Bd Stammdaten Mitarb.'!Y26&gt;0,AG30,0)</f>
        <v>0</v>
      </c>
      <c r="AR30" s="271">
        <f>IF('1042Bd Stammdaten Mitarb.'!Y26&gt;0,'1042Bd Stammdaten Mitarb.'!T26,0)</f>
        <v>0</v>
      </c>
      <c r="AS30" s="267" t="str">
        <f t="shared" si="30"/>
        <v/>
      </c>
      <c r="AT30" s="267">
        <f>'1042Bd Stammdaten Mitarb.'!P26</f>
        <v>0</v>
      </c>
      <c r="AU30" s="267">
        <f t="shared" si="31"/>
        <v>0</v>
      </c>
      <c r="AV30" s="272"/>
    </row>
    <row r="31" spans="1:48" s="57" customFormat="1" ht="16.899999999999999" customHeight="1" x14ac:dyDescent="0.25">
      <c r="A31" s="304" t="str">
        <f>IF('1042Bd Stammdaten Mitarb.'!A27="","",'1042Bd Stammdaten Mitarb.'!A27)</f>
        <v/>
      </c>
      <c r="B31" s="305" t="str">
        <f>IF('1042Bd Stammdaten Mitarb.'!B27="","",'1042Bd Stammdaten Mitarb.'!B27)</f>
        <v/>
      </c>
      <c r="C31" s="261" t="str">
        <f>IF('1042Bd Stammdaten Mitarb.'!C27="","",'1042Bd Stammdaten Mitarb.'!C27)</f>
        <v/>
      </c>
      <c r="D31" s="340" t="str">
        <f>IF('1042Bd Stammdaten Mitarb.'!AJ27="","",'1042Bd Stammdaten Mitarb.'!AJ27)</f>
        <v/>
      </c>
      <c r="E31" s="341" t="str">
        <f>IF('1042Bd Stammdaten Mitarb.'!N27="","",'1042Bd Stammdaten Mitarb.'!N27)</f>
        <v/>
      </c>
      <c r="F31" s="342" t="str">
        <f>IF('1042Bd Stammdaten Mitarb.'!O27="","",'1042Bd Stammdaten Mitarb.'!O27)</f>
        <v/>
      </c>
      <c r="G31" s="343" t="str">
        <f>IF('1042Bd Stammdaten Mitarb.'!P27="","",'1042Bd Stammdaten Mitarb.'!P27)</f>
        <v/>
      </c>
      <c r="H31" s="344" t="str">
        <f>IF('1042Bd Stammdaten Mitarb.'!Q27="","",'1042Bd Stammdaten Mitarb.'!Q27)</f>
        <v/>
      </c>
      <c r="I31" s="345" t="str">
        <f>IF('1042Bd Stammdaten Mitarb.'!R27="","",'1042Bd Stammdaten Mitarb.'!R27)</f>
        <v/>
      </c>
      <c r="J31" s="346" t="str">
        <f t="shared" si="8"/>
        <v/>
      </c>
      <c r="K31" s="342" t="str">
        <f t="shared" si="9"/>
        <v/>
      </c>
      <c r="L31" s="342" t="str">
        <f>IF('1042Bd Stammdaten Mitarb.'!S27="","",'1042Bd Stammdaten Mitarb.'!S27)</f>
        <v/>
      </c>
      <c r="M31" s="347" t="str">
        <f t="shared" si="10"/>
        <v/>
      </c>
      <c r="N31" s="340" t="str">
        <f t="shared" si="11"/>
        <v/>
      </c>
      <c r="O31" s="348" t="str">
        <f t="shared" si="12"/>
        <v/>
      </c>
      <c r="P31" s="349" t="str">
        <f t="shared" si="13"/>
        <v/>
      </c>
      <c r="Q31" s="350" t="str">
        <f t="shared" si="14"/>
        <v/>
      </c>
      <c r="R31" s="351" t="str">
        <f t="shared" si="15"/>
        <v/>
      </c>
      <c r="S31" s="340" t="str">
        <f t="shared" si="16"/>
        <v/>
      </c>
      <c r="T31" s="342" t="str">
        <f>IF(R31="","",MAX((O31-AR31)*'1042Ad Antrag'!$B$31,0))</f>
        <v/>
      </c>
      <c r="U31" s="352" t="str">
        <f t="shared" si="17"/>
        <v/>
      </c>
      <c r="V31" s="262"/>
      <c r="W31" s="263"/>
      <c r="X31" s="190">
        <f>'1042Bd Stammdaten Mitarb.'!M27</f>
        <v>0</v>
      </c>
      <c r="Y31" s="264" t="str">
        <f t="shared" si="18"/>
        <v/>
      </c>
      <c r="Z31" s="265" t="str">
        <f>IF(A31="","",'1042Bd Stammdaten Mitarb.'!Q27-'1042Bd Stammdaten Mitarb.'!R27)</f>
        <v/>
      </c>
      <c r="AA31" s="265" t="str">
        <f t="shared" si="19"/>
        <v/>
      </c>
      <c r="AB31" s="266" t="str">
        <f t="shared" si="20"/>
        <v/>
      </c>
      <c r="AC31" s="266" t="str">
        <f t="shared" si="21"/>
        <v/>
      </c>
      <c r="AD31" s="266" t="str">
        <f t="shared" si="22"/>
        <v/>
      </c>
      <c r="AE31" s="267" t="str">
        <f t="shared" si="23"/>
        <v/>
      </c>
      <c r="AF31" s="267" t="str">
        <f>IF(K31="","",K31*AF$8 - MAX('1042Bd Stammdaten Mitarb.'!S27-M31,0))</f>
        <v/>
      </c>
      <c r="AG31" s="267" t="str">
        <f t="shared" si="24"/>
        <v/>
      </c>
      <c r="AH31" s="267" t="str">
        <f t="shared" si="25"/>
        <v/>
      </c>
      <c r="AI31" s="267" t="str">
        <f t="shared" si="26"/>
        <v/>
      </c>
      <c r="AJ31" s="267" t="str">
        <f>IF(OR($C31="",K31="",O31=""),"",MAX(P31+'1042Bd Stammdaten Mitarb.'!T27-O31,0))</f>
        <v/>
      </c>
      <c r="AK31" s="267" t="str">
        <f>IF('1042Bd Stammdaten Mitarb.'!T27="","",'1042Bd Stammdaten Mitarb.'!T27)</f>
        <v/>
      </c>
      <c r="AL31" s="267" t="str">
        <f t="shared" si="27"/>
        <v/>
      </c>
      <c r="AM31" s="268" t="str">
        <f t="shared" si="32"/>
        <v/>
      </c>
      <c r="AN31" s="269" t="str">
        <f t="shared" si="28"/>
        <v/>
      </c>
      <c r="AO31" s="267" t="str">
        <f t="shared" si="29"/>
        <v/>
      </c>
      <c r="AP31" s="267" t="str">
        <f>IF(E31="","",'1042Bd Stammdaten Mitarb.'!P27)</f>
        <v/>
      </c>
      <c r="AQ31" s="270">
        <f>IF('1042Bd Stammdaten Mitarb.'!Y27&gt;0,AG31,0)</f>
        <v>0</v>
      </c>
      <c r="AR31" s="271">
        <f>IF('1042Bd Stammdaten Mitarb.'!Y27&gt;0,'1042Bd Stammdaten Mitarb.'!T27,0)</f>
        <v>0</v>
      </c>
      <c r="AS31" s="267" t="str">
        <f t="shared" si="30"/>
        <v/>
      </c>
      <c r="AT31" s="267">
        <f>'1042Bd Stammdaten Mitarb.'!P27</f>
        <v>0</v>
      </c>
      <c r="AU31" s="267">
        <f t="shared" si="31"/>
        <v>0</v>
      </c>
      <c r="AV31" s="272"/>
    </row>
    <row r="32" spans="1:48" s="57" customFormat="1" ht="16.899999999999999" customHeight="1" x14ac:dyDescent="0.25">
      <c r="A32" s="304" t="str">
        <f>IF('1042Bd Stammdaten Mitarb.'!A28="","",'1042Bd Stammdaten Mitarb.'!A28)</f>
        <v/>
      </c>
      <c r="B32" s="305" t="str">
        <f>IF('1042Bd Stammdaten Mitarb.'!B28="","",'1042Bd Stammdaten Mitarb.'!B28)</f>
        <v/>
      </c>
      <c r="C32" s="261" t="str">
        <f>IF('1042Bd Stammdaten Mitarb.'!C28="","",'1042Bd Stammdaten Mitarb.'!C28)</f>
        <v/>
      </c>
      <c r="D32" s="340" t="str">
        <f>IF('1042Bd Stammdaten Mitarb.'!AJ28="","",'1042Bd Stammdaten Mitarb.'!AJ28)</f>
        <v/>
      </c>
      <c r="E32" s="341" t="str">
        <f>IF('1042Bd Stammdaten Mitarb.'!N28="","",'1042Bd Stammdaten Mitarb.'!N28)</f>
        <v/>
      </c>
      <c r="F32" s="342" t="str">
        <f>IF('1042Bd Stammdaten Mitarb.'!O28="","",'1042Bd Stammdaten Mitarb.'!O28)</f>
        <v/>
      </c>
      <c r="G32" s="343" t="str">
        <f>IF('1042Bd Stammdaten Mitarb.'!P28="","",'1042Bd Stammdaten Mitarb.'!P28)</f>
        <v/>
      </c>
      <c r="H32" s="344" t="str">
        <f>IF('1042Bd Stammdaten Mitarb.'!Q28="","",'1042Bd Stammdaten Mitarb.'!Q28)</f>
        <v/>
      </c>
      <c r="I32" s="345" t="str">
        <f>IF('1042Bd Stammdaten Mitarb.'!R28="","",'1042Bd Stammdaten Mitarb.'!R28)</f>
        <v/>
      </c>
      <c r="J32" s="346" t="str">
        <f t="shared" si="8"/>
        <v/>
      </c>
      <c r="K32" s="342" t="str">
        <f t="shared" si="9"/>
        <v/>
      </c>
      <c r="L32" s="342" t="str">
        <f>IF('1042Bd Stammdaten Mitarb.'!S28="","",'1042Bd Stammdaten Mitarb.'!S28)</f>
        <v/>
      </c>
      <c r="M32" s="347" t="str">
        <f t="shared" si="10"/>
        <v/>
      </c>
      <c r="N32" s="340" t="str">
        <f t="shared" si="11"/>
        <v/>
      </c>
      <c r="O32" s="348" t="str">
        <f t="shared" si="12"/>
        <v/>
      </c>
      <c r="P32" s="349" t="str">
        <f t="shared" si="13"/>
        <v/>
      </c>
      <c r="Q32" s="350" t="str">
        <f t="shared" si="14"/>
        <v/>
      </c>
      <c r="R32" s="351" t="str">
        <f t="shared" si="15"/>
        <v/>
      </c>
      <c r="S32" s="340" t="str">
        <f t="shared" si="16"/>
        <v/>
      </c>
      <c r="T32" s="342" t="str">
        <f>IF(R32="","",MAX((O32-AR32)*'1042Ad Antrag'!$B$31,0))</f>
        <v/>
      </c>
      <c r="U32" s="352" t="str">
        <f t="shared" si="17"/>
        <v/>
      </c>
      <c r="V32" s="262"/>
      <c r="W32" s="263"/>
      <c r="X32" s="190">
        <f>'1042Bd Stammdaten Mitarb.'!M28</f>
        <v>0</v>
      </c>
      <c r="Y32" s="264" t="str">
        <f t="shared" si="18"/>
        <v/>
      </c>
      <c r="Z32" s="265" t="str">
        <f>IF(A32="","",'1042Bd Stammdaten Mitarb.'!Q28-'1042Bd Stammdaten Mitarb.'!R28)</f>
        <v/>
      </c>
      <c r="AA32" s="265" t="str">
        <f t="shared" si="19"/>
        <v/>
      </c>
      <c r="AB32" s="266" t="str">
        <f t="shared" si="20"/>
        <v/>
      </c>
      <c r="AC32" s="266" t="str">
        <f t="shared" si="21"/>
        <v/>
      </c>
      <c r="AD32" s="266" t="str">
        <f t="shared" si="22"/>
        <v/>
      </c>
      <c r="AE32" s="267" t="str">
        <f t="shared" si="23"/>
        <v/>
      </c>
      <c r="AF32" s="267" t="str">
        <f>IF(K32="","",K32*AF$8 - MAX('1042Bd Stammdaten Mitarb.'!S28-M32,0))</f>
        <v/>
      </c>
      <c r="AG32" s="267" t="str">
        <f t="shared" si="24"/>
        <v/>
      </c>
      <c r="AH32" s="267" t="str">
        <f t="shared" si="25"/>
        <v/>
      </c>
      <c r="AI32" s="267" t="str">
        <f t="shared" si="26"/>
        <v/>
      </c>
      <c r="AJ32" s="267" t="str">
        <f>IF(OR($C32="",K32="",O32=""),"",MAX(P32+'1042Bd Stammdaten Mitarb.'!T28-O32,0))</f>
        <v/>
      </c>
      <c r="AK32" s="267" t="str">
        <f>IF('1042Bd Stammdaten Mitarb.'!T28="","",'1042Bd Stammdaten Mitarb.'!T28)</f>
        <v/>
      </c>
      <c r="AL32" s="267" t="str">
        <f t="shared" si="27"/>
        <v/>
      </c>
      <c r="AM32" s="268" t="str">
        <f t="shared" si="32"/>
        <v/>
      </c>
      <c r="AN32" s="269" t="str">
        <f t="shared" si="28"/>
        <v/>
      </c>
      <c r="AO32" s="267" t="str">
        <f t="shared" si="29"/>
        <v/>
      </c>
      <c r="AP32" s="267" t="str">
        <f>IF(E32="","",'1042Bd Stammdaten Mitarb.'!P28)</f>
        <v/>
      </c>
      <c r="AQ32" s="270">
        <f>IF('1042Bd Stammdaten Mitarb.'!Y28&gt;0,AG32,0)</f>
        <v>0</v>
      </c>
      <c r="AR32" s="271">
        <f>IF('1042Bd Stammdaten Mitarb.'!Y28&gt;0,'1042Bd Stammdaten Mitarb.'!T28,0)</f>
        <v>0</v>
      </c>
      <c r="AS32" s="267" t="str">
        <f t="shared" si="30"/>
        <v/>
      </c>
      <c r="AT32" s="267">
        <f>'1042Bd Stammdaten Mitarb.'!P28</f>
        <v>0</v>
      </c>
      <c r="AU32" s="267">
        <f t="shared" si="31"/>
        <v>0</v>
      </c>
      <c r="AV32" s="272"/>
    </row>
    <row r="33" spans="1:48" s="57" customFormat="1" ht="16.899999999999999" customHeight="1" x14ac:dyDescent="0.25">
      <c r="A33" s="304" t="str">
        <f>IF('1042Bd Stammdaten Mitarb.'!A29="","",'1042Bd Stammdaten Mitarb.'!A29)</f>
        <v/>
      </c>
      <c r="B33" s="305" t="str">
        <f>IF('1042Bd Stammdaten Mitarb.'!B29="","",'1042Bd Stammdaten Mitarb.'!B29)</f>
        <v/>
      </c>
      <c r="C33" s="261" t="str">
        <f>IF('1042Bd Stammdaten Mitarb.'!C29="","",'1042Bd Stammdaten Mitarb.'!C29)</f>
        <v/>
      </c>
      <c r="D33" s="340" t="str">
        <f>IF('1042Bd Stammdaten Mitarb.'!AJ29="","",'1042Bd Stammdaten Mitarb.'!AJ29)</f>
        <v/>
      </c>
      <c r="E33" s="341" t="str">
        <f>IF('1042Bd Stammdaten Mitarb.'!N29="","",'1042Bd Stammdaten Mitarb.'!N29)</f>
        <v/>
      </c>
      <c r="F33" s="342" t="str">
        <f>IF('1042Bd Stammdaten Mitarb.'!O29="","",'1042Bd Stammdaten Mitarb.'!O29)</f>
        <v/>
      </c>
      <c r="G33" s="343" t="str">
        <f>IF('1042Bd Stammdaten Mitarb.'!P29="","",'1042Bd Stammdaten Mitarb.'!P29)</f>
        <v/>
      </c>
      <c r="H33" s="344" t="str">
        <f>IF('1042Bd Stammdaten Mitarb.'!Q29="","",'1042Bd Stammdaten Mitarb.'!Q29)</f>
        <v/>
      </c>
      <c r="I33" s="345" t="str">
        <f>IF('1042Bd Stammdaten Mitarb.'!R29="","",'1042Bd Stammdaten Mitarb.'!R29)</f>
        <v/>
      </c>
      <c r="J33" s="346" t="str">
        <f t="shared" si="8"/>
        <v/>
      </c>
      <c r="K33" s="342" t="str">
        <f t="shared" si="9"/>
        <v/>
      </c>
      <c r="L33" s="342" t="str">
        <f>IF('1042Bd Stammdaten Mitarb.'!S29="","",'1042Bd Stammdaten Mitarb.'!S29)</f>
        <v/>
      </c>
      <c r="M33" s="347" t="str">
        <f t="shared" si="10"/>
        <v/>
      </c>
      <c r="N33" s="340" t="str">
        <f t="shared" si="11"/>
        <v/>
      </c>
      <c r="O33" s="348" t="str">
        <f t="shared" si="12"/>
        <v/>
      </c>
      <c r="P33" s="349" t="str">
        <f t="shared" si="13"/>
        <v/>
      </c>
      <c r="Q33" s="350" t="str">
        <f t="shared" si="14"/>
        <v/>
      </c>
      <c r="R33" s="351" t="str">
        <f t="shared" si="15"/>
        <v/>
      </c>
      <c r="S33" s="340" t="str">
        <f t="shared" si="16"/>
        <v/>
      </c>
      <c r="T33" s="342" t="str">
        <f>IF(R33="","",MAX((O33-AR33)*'1042Ad Antrag'!$B$31,0))</f>
        <v/>
      </c>
      <c r="U33" s="352" t="str">
        <f t="shared" si="17"/>
        <v/>
      </c>
      <c r="V33" s="262"/>
      <c r="W33" s="263"/>
      <c r="X33" s="190">
        <f>'1042Bd Stammdaten Mitarb.'!M29</f>
        <v>0</v>
      </c>
      <c r="Y33" s="264" t="str">
        <f t="shared" si="18"/>
        <v/>
      </c>
      <c r="Z33" s="265" t="str">
        <f>IF(A33="","",'1042Bd Stammdaten Mitarb.'!Q29-'1042Bd Stammdaten Mitarb.'!R29)</f>
        <v/>
      </c>
      <c r="AA33" s="265" t="str">
        <f t="shared" si="19"/>
        <v/>
      </c>
      <c r="AB33" s="266" t="str">
        <f t="shared" si="20"/>
        <v/>
      </c>
      <c r="AC33" s="266" t="str">
        <f t="shared" si="21"/>
        <v/>
      </c>
      <c r="AD33" s="266" t="str">
        <f t="shared" si="22"/>
        <v/>
      </c>
      <c r="AE33" s="267" t="str">
        <f t="shared" si="23"/>
        <v/>
      </c>
      <c r="AF33" s="267" t="str">
        <f>IF(K33="","",K33*AF$8 - MAX('1042Bd Stammdaten Mitarb.'!S29-M33,0))</f>
        <v/>
      </c>
      <c r="AG33" s="267" t="str">
        <f t="shared" si="24"/>
        <v/>
      </c>
      <c r="AH33" s="267" t="str">
        <f t="shared" si="25"/>
        <v/>
      </c>
      <c r="AI33" s="267" t="str">
        <f t="shared" si="26"/>
        <v/>
      </c>
      <c r="AJ33" s="267" t="str">
        <f>IF(OR($C33="",K33="",O33=""),"",MAX(P33+'1042Bd Stammdaten Mitarb.'!T29-O33,0))</f>
        <v/>
      </c>
      <c r="AK33" s="267" t="str">
        <f>IF('1042Bd Stammdaten Mitarb.'!T29="","",'1042Bd Stammdaten Mitarb.'!T29)</f>
        <v/>
      </c>
      <c r="AL33" s="267" t="str">
        <f t="shared" si="27"/>
        <v/>
      </c>
      <c r="AM33" s="268" t="str">
        <f t="shared" si="32"/>
        <v/>
      </c>
      <c r="AN33" s="269" t="str">
        <f t="shared" si="28"/>
        <v/>
      </c>
      <c r="AO33" s="267" t="str">
        <f t="shared" si="29"/>
        <v/>
      </c>
      <c r="AP33" s="267" t="str">
        <f>IF(E33="","",'1042Bd Stammdaten Mitarb.'!P29)</f>
        <v/>
      </c>
      <c r="AQ33" s="270">
        <f>IF('1042Bd Stammdaten Mitarb.'!Y29&gt;0,AG33,0)</f>
        <v>0</v>
      </c>
      <c r="AR33" s="271">
        <f>IF('1042Bd Stammdaten Mitarb.'!Y29&gt;0,'1042Bd Stammdaten Mitarb.'!T29,0)</f>
        <v>0</v>
      </c>
      <c r="AS33" s="267" t="str">
        <f t="shared" si="30"/>
        <v/>
      </c>
      <c r="AT33" s="267">
        <f>'1042Bd Stammdaten Mitarb.'!P29</f>
        <v>0</v>
      </c>
      <c r="AU33" s="267">
        <f t="shared" si="31"/>
        <v>0</v>
      </c>
      <c r="AV33" s="272"/>
    </row>
    <row r="34" spans="1:48" s="57" customFormat="1" ht="16.899999999999999" customHeight="1" x14ac:dyDescent="0.25">
      <c r="A34" s="304" t="str">
        <f>IF('1042Bd Stammdaten Mitarb.'!A30="","",'1042Bd Stammdaten Mitarb.'!A30)</f>
        <v/>
      </c>
      <c r="B34" s="305" t="str">
        <f>IF('1042Bd Stammdaten Mitarb.'!B30="","",'1042Bd Stammdaten Mitarb.'!B30)</f>
        <v/>
      </c>
      <c r="C34" s="261" t="str">
        <f>IF('1042Bd Stammdaten Mitarb.'!C30="","",'1042Bd Stammdaten Mitarb.'!C30)</f>
        <v/>
      </c>
      <c r="D34" s="340" t="str">
        <f>IF('1042Bd Stammdaten Mitarb.'!AJ30="","",'1042Bd Stammdaten Mitarb.'!AJ30)</f>
        <v/>
      </c>
      <c r="E34" s="341" t="str">
        <f>IF('1042Bd Stammdaten Mitarb.'!N30="","",'1042Bd Stammdaten Mitarb.'!N30)</f>
        <v/>
      </c>
      <c r="F34" s="342" t="str">
        <f>IF('1042Bd Stammdaten Mitarb.'!O30="","",'1042Bd Stammdaten Mitarb.'!O30)</f>
        <v/>
      </c>
      <c r="G34" s="343" t="str">
        <f>IF('1042Bd Stammdaten Mitarb.'!P30="","",'1042Bd Stammdaten Mitarb.'!P30)</f>
        <v/>
      </c>
      <c r="H34" s="344" t="str">
        <f>IF('1042Bd Stammdaten Mitarb.'!Q30="","",'1042Bd Stammdaten Mitarb.'!Q30)</f>
        <v/>
      </c>
      <c r="I34" s="345" t="str">
        <f>IF('1042Bd Stammdaten Mitarb.'!R30="","",'1042Bd Stammdaten Mitarb.'!R30)</f>
        <v/>
      </c>
      <c r="J34" s="346" t="str">
        <f t="shared" si="8"/>
        <v/>
      </c>
      <c r="K34" s="342" t="str">
        <f t="shared" si="9"/>
        <v/>
      </c>
      <c r="L34" s="342" t="str">
        <f>IF('1042Bd Stammdaten Mitarb.'!S30="","",'1042Bd Stammdaten Mitarb.'!S30)</f>
        <v/>
      </c>
      <c r="M34" s="347" t="str">
        <f t="shared" si="10"/>
        <v/>
      </c>
      <c r="N34" s="340" t="str">
        <f t="shared" si="11"/>
        <v/>
      </c>
      <c r="O34" s="348" t="str">
        <f t="shared" si="12"/>
        <v/>
      </c>
      <c r="P34" s="349" t="str">
        <f t="shared" si="13"/>
        <v/>
      </c>
      <c r="Q34" s="350" t="str">
        <f t="shared" si="14"/>
        <v/>
      </c>
      <c r="R34" s="351" t="str">
        <f t="shared" si="15"/>
        <v/>
      </c>
      <c r="S34" s="340" t="str">
        <f t="shared" si="16"/>
        <v/>
      </c>
      <c r="T34" s="342" t="str">
        <f>IF(R34="","",MAX((O34-AR34)*'1042Ad Antrag'!$B$31,0))</f>
        <v/>
      </c>
      <c r="U34" s="352" t="str">
        <f t="shared" si="17"/>
        <v/>
      </c>
      <c r="V34" s="262"/>
      <c r="W34" s="263"/>
      <c r="X34" s="190">
        <f>'1042Bd Stammdaten Mitarb.'!M30</f>
        <v>0</v>
      </c>
      <c r="Y34" s="264" t="str">
        <f t="shared" si="18"/>
        <v/>
      </c>
      <c r="Z34" s="265" t="str">
        <f>IF(A34="","",'1042Bd Stammdaten Mitarb.'!Q30-'1042Bd Stammdaten Mitarb.'!R30)</f>
        <v/>
      </c>
      <c r="AA34" s="265" t="str">
        <f t="shared" si="19"/>
        <v/>
      </c>
      <c r="AB34" s="266" t="str">
        <f t="shared" si="20"/>
        <v/>
      </c>
      <c r="AC34" s="266" t="str">
        <f t="shared" si="21"/>
        <v/>
      </c>
      <c r="AD34" s="266" t="str">
        <f t="shared" si="22"/>
        <v/>
      </c>
      <c r="AE34" s="267" t="str">
        <f t="shared" si="23"/>
        <v/>
      </c>
      <c r="AF34" s="267" t="str">
        <f>IF(K34="","",K34*AF$8 - MAX('1042Bd Stammdaten Mitarb.'!S30-M34,0))</f>
        <v/>
      </c>
      <c r="AG34" s="267" t="str">
        <f t="shared" si="24"/>
        <v/>
      </c>
      <c r="AH34" s="267" t="str">
        <f t="shared" si="25"/>
        <v/>
      </c>
      <c r="AI34" s="267" t="str">
        <f t="shared" si="26"/>
        <v/>
      </c>
      <c r="AJ34" s="267" t="str">
        <f>IF(OR($C34="",K34="",O34=""),"",MAX(P34+'1042Bd Stammdaten Mitarb.'!T30-O34,0))</f>
        <v/>
      </c>
      <c r="AK34" s="267" t="str">
        <f>IF('1042Bd Stammdaten Mitarb.'!T30="","",'1042Bd Stammdaten Mitarb.'!T30)</f>
        <v/>
      </c>
      <c r="AL34" s="267" t="str">
        <f t="shared" si="27"/>
        <v/>
      </c>
      <c r="AM34" s="268" t="str">
        <f t="shared" si="32"/>
        <v/>
      </c>
      <c r="AN34" s="269" t="str">
        <f t="shared" si="28"/>
        <v/>
      </c>
      <c r="AO34" s="267" t="str">
        <f t="shared" si="29"/>
        <v/>
      </c>
      <c r="AP34" s="267" t="str">
        <f>IF(E34="","",'1042Bd Stammdaten Mitarb.'!P30)</f>
        <v/>
      </c>
      <c r="AQ34" s="270">
        <f>IF('1042Bd Stammdaten Mitarb.'!Y30&gt;0,AG34,0)</f>
        <v>0</v>
      </c>
      <c r="AR34" s="271">
        <f>IF('1042Bd Stammdaten Mitarb.'!Y30&gt;0,'1042Bd Stammdaten Mitarb.'!T30,0)</f>
        <v>0</v>
      </c>
      <c r="AS34" s="267" t="str">
        <f t="shared" si="30"/>
        <v/>
      </c>
      <c r="AT34" s="267">
        <f>'1042Bd Stammdaten Mitarb.'!P30</f>
        <v>0</v>
      </c>
      <c r="AU34" s="267">
        <f t="shared" si="31"/>
        <v>0</v>
      </c>
      <c r="AV34" s="272"/>
    </row>
    <row r="35" spans="1:48" s="57" customFormat="1" ht="16.899999999999999" customHeight="1" x14ac:dyDescent="0.25">
      <c r="A35" s="304" t="str">
        <f>IF('1042Bd Stammdaten Mitarb.'!A31="","",'1042Bd Stammdaten Mitarb.'!A31)</f>
        <v/>
      </c>
      <c r="B35" s="305" t="str">
        <f>IF('1042Bd Stammdaten Mitarb.'!B31="","",'1042Bd Stammdaten Mitarb.'!B31)</f>
        <v/>
      </c>
      <c r="C35" s="261" t="str">
        <f>IF('1042Bd Stammdaten Mitarb.'!C31="","",'1042Bd Stammdaten Mitarb.'!C31)</f>
        <v/>
      </c>
      <c r="D35" s="340" t="str">
        <f>IF('1042Bd Stammdaten Mitarb.'!AJ31="","",'1042Bd Stammdaten Mitarb.'!AJ31)</f>
        <v/>
      </c>
      <c r="E35" s="341" t="str">
        <f>IF('1042Bd Stammdaten Mitarb.'!N31="","",'1042Bd Stammdaten Mitarb.'!N31)</f>
        <v/>
      </c>
      <c r="F35" s="342" t="str">
        <f>IF('1042Bd Stammdaten Mitarb.'!O31="","",'1042Bd Stammdaten Mitarb.'!O31)</f>
        <v/>
      </c>
      <c r="G35" s="343" t="str">
        <f>IF('1042Bd Stammdaten Mitarb.'!P31="","",'1042Bd Stammdaten Mitarb.'!P31)</f>
        <v/>
      </c>
      <c r="H35" s="344" t="str">
        <f>IF('1042Bd Stammdaten Mitarb.'!Q31="","",'1042Bd Stammdaten Mitarb.'!Q31)</f>
        <v/>
      </c>
      <c r="I35" s="345" t="str">
        <f>IF('1042Bd Stammdaten Mitarb.'!R31="","",'1042Bd Stammdaten Mitarb.'!R31)</f>
        <v/>
      </c>
      <c r="J35" s="346" t="str">
        <f t="shared" si="8"/>
        <v/>
      </c>
      <c r="K35" s="342" t="str">
        <f t="shared" si="9"/>
        <v/>
      </c>
      <c r="L35" s="342" t="str">
        <f>IF('1042Bd Stammdaten Mitarb.'!S31="","",'1042Bd Stammdaten Mitarb.'!S31)</f>
        <v/>
      </c>
      <c r="M35" s="347" t="str">
        <f t="shared" si="10"/>
        <v/>
      </c>
      <c r="N35" s="340" t="str">
        <f t="shared" si="11"/>
        <v/>
      </c>
      <c r="O35" s="348" t="str">
        <f t="shared" si="12"/>
        <v/>
      </c>
      <c r="P35" s="349" t="str">
        <f t="shared" si="13"/>
        <v/>
      </c>
      <c r="Q35" s="350" t="str">
        <f t="shared" si="14"/>
        <v/>
      </c>
      <c r="R35" s="351" t="str">
        <f t="shared" si="15"/>
        <v/>
      </c>
      <c r="S35" s="340" t="str">
        <f t="shared" si="16"/>
        <v/>
      </c>
      <c r="T35" s="342" t="str">
        <f>IF(R35="","",MAX((O35-AR35)*'1042Ad Antrag'!$B$31,0))</f>
        <v/>
      </c>
      <c r="U35" s="352" t="str">
        <f t="shared" si="17"/>
        <v/>
      </c>
      <c r="V35" s="262"/>
      <c r="W35" s="263"/>
      <c r="X35" s="190">
        <f>'1042Bd Stammdaten Mitarb.'!M31</f>
        <v>0</v>
      </c>
      <c r="Y35" s="264" t="str">
        <f t="shared" si="18"/>
        <v/>
      </c>
      <c r="Z35" s="265" t="str">
        <f>IF(A35="","",'1042Bd Stammdaten Mitarb.'!Q31-'1042Bd Stammdaten Mitarb.'!R31)</f>
        <v/>
      </c>
      <c r="AA35" s="265" t="str">
        <f t="shared" si="19"/>
        <v/>
      </c>
      <c r="AB35" s="266" t="str">
        <f t="shared" si="20"/>
        <v/>
      </c>
      <c r="AC35" s="266" t="str">
        <f t="shared" si="21"/>
        <v/>
      </c>
      <c r="AD35" s="266" t="str">
        <f t="shared" si="22"/>
        <v/>
      </c>
      <c r="AE35" s="267" t="str">
        <f t="shared" si="23"/>
        <v/>
      </c>
      <c r="AF35" s="267" t="str">
        <f>IF(K35="","",K35*AF$8 - MAX('1042Bd Stammdaten Mitarb.'!S31-M35,0))</f>
        <v/>
      </c>
      <c r="AG35" s="267" t="str">
        <f t="shared" si="24"/>
        <v/>
      </c>
      <c r="AH35" s="267" t="str">
        <f t="shared" si="25"/>
        <v/>
      </c>
      <c r="AI35" s="267" t="str">
        <f t="shared" si="26"/>
        <v/>
      </c>
      <c r="AJ35" s="267" t="str">
        <f>IF(OR($C35="",K35="",O35=""),"",MAX(P35+'1042Bd Stammdaten Mitarb.'!T31-O35,0))</f>
        <v/>
      </c>
      <c r="AK35" s="267" t="str">
        <f>IF('1042Bd Stammdaten Mitarb.'!T31="","",'1042Bd Stammdaten Mitarb.'!T31)</f>
        <v/>
      </c>
      <c r="AL35" s="267" t="str">
        <f t="shared" si="27"/>
        <v/>
      </c>
      <c r="AM35" s="268" t="str">
        <f t="shared" si="32"/>
        <v/>
      </c>
      <c r="AN35" s="269" t="str">
        <f t="shared" si="28"/>
        <v/>
      </c>
      <c r="AO35" s="267" t="str">
        <f t="shared" si="29"/>
        <v/>
      </c>
      <c r="AP35" s="267" t="str">
        <f>IF(E35="","",'1042Bd Stammdaten Mitarb.'!P31)</f>
        <v/>
      </c>
      <c r="AQ35" s="270">
        <f>IF('1042Bd Stammdaten Mitarb.'!Y31&gt;0,AG35,0)</f>
        <v>0</v>
      </c>
      <c r="AR35" s="271">
        <f>IF('1042Bd Stammdaten Mitarb.'!Y31&gt;0,'1042Bd Stammdaten Mitarb.'!T31,0)</f>
        <v>0</v>
      </c>
      <c r="AS35" s="267" t="str">
        <f t="shared" si="30"/>
        <v/>
      </c>
      <c r="AT35" s="267">
        <f>'1042Bd Stammdaten Mitarb.'!P31</f>
        <v>0</v>
      </c>
      <c r="AU35" s="267">
        <f t="shared" si="31"/>
        <v>0</v>
      </c>
      <c r="AV35" s="272"/>
    </row>
    <row r="36" spans="1:48" s="57" customFormat="1" ht="16.899999999999999" customHeight="1" x14ac:dyDescent="0.25">
      <c r="A36" s="304" t="str">
        <f>IF('1042Bd Stammdaten Mitarb.'!A32="","",'1042Bd Stammdaten Mitarb.'!A32)</f>
        <v/>
      </c>
      <c r="B36" s="305" t="str">
        <f>IF('1042Bd Stammdaten Mitarb.'!B32="","",'1042Bd Stammdaten Mitarb.'!B32)</f>
        <v/>
      </c>
      <c r="C36" s="261" t="str">
        <f>IF('1042Bd Stammdaten Mitarb.'!C32="","",'1042Bd Stammdaten Mitarb.'!C32)</f>
        <v/>
      </c>
      <c r="D36" s="340" t="str">
        <f>IF('1042Bd Stammdaten Mitarb.'!AJ32="","",'1042Bd Stammdaten Mitarb.'!AJ32)</f>
        <v/>
      </c>
      <c r="E36" s="341" t="str">
        <f>IF('1042Bd Stammdaten Mitarb.'!N32="","",'1042Bd Stammdaten Mitarb.'!N32)</f>
        <v/>
      </c>
      <c r="F36" s="342" t="str">
        <f>IF('1042Bd Stammdaten Mitarb.'!O32="","",'1042Bd Stammdaten Mitarb.'!O32)</f>
        <v/>
      </c>
      <c r="G36" s="343" t="str">
        <f>IF('1042Bd Stammdaten Mitarb.'!P32="","",'1042Bd Stammdaten Mitarb.'!P32)</f>
        <v/>
      </c>
      <c r="H36" s="344" t="str">
        <f>IF('1042Bd Stammdaten Mitarb.'!Q32="","",'1042Bd Stammdaten Mitarb.'!Q32)</f>
        <v/>
      </c>
      <c r="I36" s="345" t="str">
        <f>IF('1042Bd Stammdaten Mitarb.'!R32="","",'1042Bd Stammdaten Mitarb.'!R32)</f>
        <v/>
      </c>
      <c r="J36" s="346" t="str">
        <f t="shared" si="8"/>
        <v/>
      </c>
      <c r="K36" s="342" t="str">
        <f t="shared" si="9"/>
        <v/>
      </c>
      <c r="L36" s="342" t="str">
        <f>IF('1042Bd Stammdaten Mitarb.'!S32="","",'1042Bd Stammdaten Mitarb.'!S32)</f>
        <v/>
      </c>
      <c r="M36" s="347" t="str">
        <f t="shared" si="10"/>
        <v/>
      </c>
      <c r="N36" s="340" t="str">
        <f t="shared" si="11"/>
        <v/>
      </c>
      <c r="O36" s="348" t="str">
        <f t="shared" si="12"/>
        <v/>
      </c>
      <c r="P36" s="349" t="str">
        <f t="shared" si="13"/>
        <v/>
      </c>
      <c r="Q36" s="350" t="str">
        <f t="shared" si="14"/>
        <v/>
      </c>
      <c r="R36" s="351" t="str">
        <f t="shared" si="15"/>
        <v/>
      </c>
      <c r="S36" s="340" t="str">
        <f t="shared" si="16"/>
        <v/>
      </c>
      <c r="T36" s="342" t="str">
        <f>IF(R36="","",MAX((O36-AR36)*'1042Ad Antrag'!$B$31,0))</f>
        <v/>
      </c>
      <c r="U36" s="352" t="str">
        <f t="shared" si="17"/>
        <v/>
      </c>
      <c r="V36" s="262"/>
      <c r="W36" s="263"/>
      <c r="X36" s="190">
        <f>'1042Bd Stammdaten Mitarb.'!M32</f>
        <v>0</v>
      </c>
      <c r="Y36" s="264" t="str">
        <f t="shared" si="18"/>
        <v/>
      </c>
      <c r="Z36" s="265" t="str">
        <f>IF(A36="","",'1042Bd Stammdaten Mitarb.'!Q32-'1042Bd Stammdaten Mitarb.'!R32)</f>
        <v/>
      </c>
      <c r="AA36" s="265" t="str">
        <f t="shared" si="19"/>
        <v/>
      </c>
      <c r="AB36" s="266" t="str">
        <f t="shared" si="20"/>
        <v/>
      </c>
      <c r="AC36" s="266" t="str">
        <f t="shared" si="21"/>
        <v/>
      </c>
      <c r="AD36" s="266" t="str">
        <f t="shared" si="22"/>
        <v/>
      </c>
      <c r="AE36" s="267" t="str">
        <f t="shared" si="23"/>
        <v/>
      </c>
      <c r="AF36" s="267" t="str">
        <f>IF(K36="","",K36*AF$8 - MAX('1042Bd Stammdaten Mitarb.'!S32-M36,0))</f>
        <v/>
      </c>
      <c r="AG36" s="267" t="str">
        <f t="shared" si="24"/>
        <v/>
      </c>
      <c r="AH36" s="267" t="str">
        <f t="shared" si="25"/>
        <v/>
      </c>
      <c r="AI36" s="267" t="str">
        <f t="shared" si="26"/>
        <v/>
      </c>
      <c r="AJ36" s="267" t="str">
        <f>IF(OR($C36="",K36="",O36=""),"",MAX(P36+'1042Bd Stammdaten Mitarb.'!T32-O36,0))</f>
        <v/>
      </c>
      <c r="AK36" s="267" t="str">
        <f>IF('1042Bd Stammdaten Mitarb.'!T32="","",'1042Bd Stammdaten Mitarb.'!T32)</f>
        <v/>
      </c>
      <c r="AL36" s="267" t="str">
        <f t="shared" si="27"/>
        <v/>
      </c>
      <c r="AM36" s="268" t="str">
        <f t="shared" si="32"/>
        <v/>
      </c>
      <c r="AN36" s="269" t="str">
        <f t="shared" si="28"/>
        <v/>
      </c>
      <c r="AO36" s="267" t="str">
        <f t="shared" si="29"/>
        <v/>
      </c>
      <c r="AP36" s="267" t="str">
        <f>IF(E36="","",'1042Bd Stammdaten Mitarb.'!P32)</f>
        <v/>
      </c>
      <c r="AQ36" s="270">
        <f>IF('1042Bd Stammdaten Mitarb.'!Y32&gt;0,AG36,0)</f>
        <v>0</v>
      </c>
      <c r="AR36" s="271">
        <f>IF('1042Bd Stammdaten Mitarb.'!Y32&gt;0,'1042Bd Stammdaten Mitarb.'!T32,0)</f>
        <v>0</v>
      </c>
      <c r="AS36" s="267" t="str">
        <f t="shared" si="30"/>
        <v/>
      </c>
      <c r="AT36" s="267">
        <f>'1042Bd Stammdaten Mitarb.'!P32</f>
        <v>0</v>
      </c>
      <c r="AU36" s="267">
        <f t="shared" si="31"/>
        <v>0</v>
      </c>
      <c r="AV36" s="272"/>
    </row>
    <row r="37" spans="1:48" s="57" customFormat="1" ht="16.899999999999999" customHeight="1" x14ac:dyDescent="0.25">
      <c r="A37" s="304" t="str">
        <f>IF('1042Bd Stammdaten Mitarb.'!A33="","",'1042Bd Stammdaten Mitarb.'!A33)</f>
        <v/>
      </c>
      <c r="B37" s="305" t="str">
        <f>IF('1042Bd Stammdaten Mitarb.'!B33="","",'1042Bd Stammdaten Mitarb.'!B33)</f>
        <v/>
      </c>
      <c r="C37" s="261" t="str">
        <f>IF('1042Bd Stammdaten Mitarb.'!C33="","",'1042Bd Stammdaten Mitarb.'!C33)</f>
        <v/>
      </c>
      <c r="D37" s="340" t="str">
        <f>IF('1042Bd Stammdaten Mitarb.'!AJ33="","",'1042Bd Stammdaten Mitarb.'!AJ33)</f>
        <v/>
      </c>
      <c r="E37" s="341" t="str">
        <f>IF('1042Bd Stammdaten Mitarb.'!N33="","",'1042Bd Stammdaten Mitarb.'!N33)</f>
        <v/>
      </c>
      <c r="F37" s="342" t="str">
        <f>IF('1042Bd Stammdaten Mitarb.'!O33="","",'1042Bd Stammdaten Mitarb.'!O33)</f>
        <v/>
      </c>
      <c r="G37" s="343" t="str">
        <f>IF('1042Bd Stammdaten Mitarb.'!P33="","",'1042Bd Stammdaten Mitarb.'!P33)</f>
        <v/>
      </c>
      <c r="H37" s="344" t="str">
        <f>IF('1042Bd Stammdaten Mitarb.'!Q33="","",'1042Bd Stammdaten Mitarb.'!Q33)</f>
        <v/>
      </c>
      <c r="I37" s="345" t="str">
        <f>IF('1042Bd Stammdaten Mitarb.'!R33="","",'1042Bd Stammdaten Mitarb.'!R33)</f>
        <v/>
      </c>
      <c r="J37" s="346" t="str">
        <f t="shared" si="8"/>
        <v/>
      </c>
      <c r="K37" s="342" t="str">
        <f t="shared" si="9"/>
        <v/>
      </c>
      <c r="L37" s="342" t="str">
        <f>IF('1042Bd Stammdaten Mitarb.'!S33="","",'1042Bd Stammdaten Mitarb.'!S33)</f>
        <v/>
      </c>
      <c r="M37" s="347" t="str">
        <f t="shared" si="10"/>
        <v/>
      </c>
      <c r="N37" s="340" t="str">
        <f t="shared" si="11"/>
        <v/>
      </c>
      <c r="O37" s="348" t="str">
        <f t="shared" si="12"/>
        <v/>
      </c>
      <c r="P37" s="349" t="str">
        <f t="shared" si="13"/>
        <v/>
      </c>
      <c r="Q37" s="350" t="str">
        <f t="shared" si="14"/>
        <v/>
      </c>
      <c r="R37" s="351" t="str">
        <f t="shared" si="15"/>
        <v/>
      </c>
      <c r="S37" s="340" t="str">
        <f t="shared" si="16"/>
        <v/>
      </c>
      <c r="T37" s="342" t="str">
        <f>IF(R37="","",MAX((O37-AR37)*'1042Ad Antrag'!$B$31,0))</f>
        <v/>
      </c>
      <c r="U37" s="352" t="str">
        <f t="shared" si="17"/>
        <v/>
      </c>
      <c r="V37" s="262"/>
      <c r="W37" s="263"/>
      <c r="X37" s="190">
        <f>'1042Bd Stammdaten Mitarb.'!M33</f>
        <v>0</v>
      </c>
      <c r="Y37" s="264" t="str">
        <f t="shared" si="18"/>
        <v/>
      </c>
      <c r="Z37" s="265" t="str">
        <f>IF(A37="","",'1042Bd Stammdaten Mitarb.'!Q33-'1042Bd Stammdaten Mitarb.'!R33)</f>
        <v/>
      </c>
      <c r="AA37" s="265" t="str">
        <f t="shared" si="19"/>
        <v/>
      </c>
      <c r="AB37" s="266" t="str">
        <f t="shared" si="20"/>
        <v/>
      </c>
      <c r="AC37" s="266" t="str">
        <f t="shared" si="21"/>
        <v/>
      </c>
      <c r="AD37" s="266" t="str">
        <f t="shared" si="22"/>
        <v/>
      </c>
      <c r="AE37" s="267" t="str">
        <f t="shared" si="23"/>
        <v/>
      </c>
      <c r="AF37" s="267" t="str">
        <f>IF(K37="","",K37*AF$8 - MAX('1042Bd Stammdaten Mitarb.'!S33-M37,0))</f>
        <v/>
      </c>
      <c r="AG37" s="267" t="str">
        <f t="shared" si="24"/>
        <v/>
      </c>
      <c r="AH37" s="267" t="str">
        <f t="shared" si="25"/>
        <v/>
      </c>
      <c r="AI37" s="267" t="str">
        <f t="shared" si="26"/>
        <v/>
      </c>
      <c r="AJ37" s="267" t="str">
        <f>IF(OR($C37="",K37="",O37=""),"",MAX(P37+'1042Bd Stammdaten Mitarb.'!T33-O37,0))</f>
        <v/>
      </c>
      <c r="AK37" s="267" t="str">
        <f>IF('1042Bd Stammdaten Mitarb.'!T33="","",'1042Bd Stammdaten Mitarb.'!T33)</f>
        <v/>
      </c>
      <c r="AL37" s="267" t="str">
        <f t="shared" si="27"/>
        <v/>
      </c>
      <c r="AM37" s="268" t="str">
        <f t="shared" si="32"/>
        <v/>
      </c>
      <c r="AN37" s="269" t="str">
        <f t="shared" si="28"/>
        <v/>
      </c>
      <c r="AO37" s="267" t="str">
        <f t="shared" si="29"/>
        <v/>
      </c>
      <c r="AP37" s="267" t="str">
        <f>IF(E37="","",'1042Bd Stammdaten Mitarb.'!P33)</f>
        <v/>
      </c>
      <c r="AQ37" s="270">
        <f>IF('1042Bd Stammdaten Mitarb.'!Y33&gt;0,AG37,0)</f>
        <v>0</v>
      </c>
      <c r="AR37" s="271">
        <f>IF('1042Bd Stammdaten Mitarb.'!Y33&gt;0,'1042Bd Stammdaten Mitarb.'!T33,0)</f>
        <v>0</v>
      </c>
      <c r="AS37" s="267" t="str">
        <f t="shared" si="30"/>
        <v/>
      </c>
      <c r="AT37" s="267">
        <f>'1042Bd Stammdaten Mitarb.'!P33</f>
        <v>0</v>
      </c>
      <c r="AU37" s="267">
        <f t="shared" si="31"/>
        <v>0</v>
      </c>
      <c r="AV37" s="272"/>
    </row>
    <row r="38" spans="1:48" s="57" customFormat="1" ht="16.899999999999999" customHeight="1" x14ac:dyDescent="0.25">
      <c r="A38" s="304" t="str">
        <f>IF('1042Bd Stammdaten Mitarb.'!A34="","",'1042Bd Stammdaten Mitarb.'!A34)</f>
        <v/>
      </c>
      <c r="B38" s="305" t="str">
        <f>IF('1042Bd Stammdaten Mitarb.'!B34="","",'1042Bd Stammdaten Mitarb.'!B34)</f>
        <v/>
      </c>
      <c r="C38" s="261" t="str">
        <f>IF('1042Bd Stammdaten Mitarb.'!C34="","",'1042Bd Stammdaten Mitarb.'!C34)</f>
        <v/>
      </c>
      <c r="D38" s="340" t="str">
        <f>IF('1042Bd Stammdaten Mitarb.'!AJ34="","",'1042Bd Stammdaten Mitarb.'!AJ34)</f>
        <v/>
      </c>
      <c r="E38" s="341" t="str">
        <f>IF('1042Bd Stammdaten Mitarb.'!N34="","",'1042Bd Stammdaten Mitarb.'!N34)</f>
        <v/>
      </c>
      <c r="F38" s="342" t="str">
        <f>IF('1042Bd Stammdaten Mitarb.'!O34="","",'1042Bd Stammdaten Mitarb.'!O34)</f>
        <v/>
      </c>
      <c r="G38" s="343" t="str">
        <f>IF('1042Bd Stammdaten Mitarb.'!P34="","",'1042Bd Stammdaten Mitarb.'!P34)</f>
        <v/>
      </c>
      <c r="H38" s="344" t="str">
        <f>IF('1042Bd Stammdaten Mitarb.'!Q34="","",'1042Bd Stammdaten Mitarb.'!Q34)</f>
        <v/>
      </c>
      <c r="I38" s="345" t="str">
        <f>IF('1042Bd Stammdaten Mitarb.'!R34="","",'1042Bd Stammdaten Mitarb.'!R34)</f>
        <v/>
      </c>
      <c r="J38" s="346" t="str">
        <f t="shared" si="8"/>
        <v/>
      </c>
      <c r="K38" s="342" t="str">
        <f t="shared" si="9"/>
        <v/>
      </c>
      <c r="L38" s="342" t="str">
        <f>IF('1042Bd Stammdaten Mitarb.'!S34="","",'1042Bd Stammdaten Mitarb.'!S34)</f>
        <v/>
      </c>
      <c r="M38" s="347" t="str">
        <f t="shared" si="10"/>
        <v/>
      </c>
      <c r="N38" s="340" t="str">
        <f t="shared" si="11"/>
        <v/>
      </c>
      <c r="O38" s="348" t="str">
        <f t="shared" si="12"/>
        <v/>
      </c>
      <c r="P38" s="349" t="str">
        <f t="shared" si="13"/>
        <v/>
      </c>
      <c r="Q38" s="350" t="str">
        <f t="shared" si="14"/>
        <v/>
      </c>
      <c r="R38" s="351" t="str">
        <f t="shared" si="15"/>
        <v/>
      </c>
      <c r="S38" s="340" t="str">
        <f t="shared" si="16"/>
        <v/>
      </c>
      <c r="T38" s="342" t="str">
        <f>IF(R38="","",MAX((O38-AR38)*'1042Ad Antrag'!$B$31,0))</f>
        <v/>
      </c>
      <c r="U38" s="352" t="str">
        <f t="shared" si="17"/>
        <v/>
      </c>
      <c r="V38" s="262"/>
      <c r="W38" s="263"/>
      <c r="X38" s="190">
        <f>'1042Bd Stammdaten Mitarb.'!M34</f>
        <v>0</v>
      </c>
      <c r="Y38" s="264" t="str">
        <f t="shared" si="18"/>
        <v/>
      </c>
      <c r="Z38" s="265" t="str">
        <f>IF(A38="","",'1042Bd Stammdaten Mitarb.'!Q34-'1042Bd Stammdaten Mitarb.'!R34)</f>
        <v/>
      </c>
      <c r="AA38" s="265" t="str">
        <f t="shared" si="19"/>
        <v/>
      </c>
      <c r="AB38" s="266" t="str">
        <f t="shared" si="20"/>
        <v/>
      </c>
      <c r="AC38" s="266" t="str">
        <f t="shared" si="21"/>
        <v/>
      </c>
      <c r="AD38" s="266" t="str">
        <f t="shared" si="22"/>
        <v/>
      </c>
      <c r="AE38" s="267" t="str">
        <f t="shared" si="23"/>
        <v/>
      </c>
      <c r="AF38" s="267" t="str">
        <f>IF(K38="","",K38*AF$8 - MAX('1042Bd Stammdaten Mitarb.'!S34-M38,0))</f>
        <v/>
      </c>
      <c r="AG38" s="267" t="str">
        <f t="shared" si="24"/>
        <v/>
      </c>
      <c r="AH38" s="267" t="str">
        <f t="shared" si="25"/>
        <v/>
      </c>
      <c r="AI38" s="267" t="str">
        <f t="shared" si="26"/>
        <v/>
      </c>
      <c r="AJ38" s="267" t="str">
        <f>IF(OR($C38="",K38="",O38=""),"",MAX(P38+'1042Bd Stammdaten Mitarb.'!T34-O38,0))</f>
        <v/>
      </c>
      <c r="AK38" s="267" t="str">
        <f>IF('1042Bd Stammdaten Mitarb.'!T34="","",'1042Bd Stammdaten Mitarb.'!T34)</f>
        <v/>
      </c>
      <c r="AL38" s="267" t="str">
        <f t="shared" si="27"/>
        <v/>
      </c>
      <c r="AM38" s="268" t="str">
        <f t="shared" si="32"/>
        <v/>
      </c>
      <c r="AN38" s="269" t="str">
        <f t="shared" si="28"/>
        <v/>
      </c>
      <c r="AO38" s="267" t="str">
        <f t="shared" si="29"/>
        <v/>
      </c>
      <c r="AP38" s="267" t="str">
        <f>IF(E38="","",'1042Bd Stammdaten Mitarb.'!P34)</f>
        <v/>
      </c>
      <c r="AQ38" s="270">
        <f>IF('1042Bd Stammdaten Mitarb.'!Y34&gt;0,AG38,0)</f>
        <v>0</v>
      </c>
      <c r="AR38" s="271">
        <f>IF('1042Bd Stammdaten Mitarb.'!Y34&gt;0,'1042Bd Stammdaten Mitarb.'!T34,0)</f>
        <v>0</v>
      </c>
      <c r="AS38" s="267" t="str">
        <f t="shared" si="30"/>
        <v/>
      </c>
      <c r="AT38" s="267">
        <f>'1042Bd Stammdaten Mitarb.'!P34</f>
        <v>0</v>
      </c>
      <c r="AU38" s="267">
        <f t="shared" si="31"/>
        <v>0</v>
      </c>
      <c r="AV38" s="272"/>
    </row>
    <row r="39" spans="1:48" s="57" customFormat="1" ht="16.899999999999999" customHeight="1" x14ac:dyDescent="0.25">
      <c r="A39" s="304" t="str">
        <f>IF('1042Bd Stammdaten Mitarb.'!A35="","",'1042Bd Stammdaten Mitarb.'!A35)</f>
        <v/>
      </c>
      <c r="B39" s="305" t="str">
        <f>IF('1042Bd Stammdaten Mitarb.'!B35="","",'1042Bd Stammdaten Mitarb.'!B35)</f>
        <v/>
      </c>
      <c r="C39" s="261" t="str">
        <f>IF('1042Bd Stammdaten Mitarb.'!C35="","",'1042Bd Stammdaten Mitarb.'!C35)</f>
        <v/>
      </c>
      <c r="D39" s="340" t="str">
        <f>IF('1042Bd Stammdaten Mitarb.'!AJ35="","",'1042Bd Stammdaten Mitarb.'!AJ35)</f>
        <v/>
      </c>
      <c r="E39" s="341" t="str">
        <f>IF('1042Bd Stammdaten Mitarb.'!N35="","",'1042Bd Stammdaten Mitarb.'!N35)</f>
        <v/>
      </c>
      <c r="F39" s="342" t="str">
        <f>IF('1042Bd Stammdaten Mitarb.'!O35="","",'1042Bd Stammdaten Mitarb.'!O35)</f>
        <v/>
      </c>
      <c r="G39" s="343" t="str">
        <f>IF('1042Bd Stammdaten Mitarb.'!P35="","",'1042Bd Stammdaten Mitarb.'!P35)</f>
        <v/>
      </c>
      <c r="H39" s="344" t="str">
        <f>IF('1042Bd Stammdaten Mitarb.'!Q35="","",'1042Bd Stammdaten Mitarb.'!Q35)</f>
        <v/>
      </c>
      <c r="I39" s="345" t="str">
        <f>IF('1042Bd Stammdaten Mitarb.'!R35="","",'1042Bd Stammdaten Mitarb.'!R35)</f>
        <v/>
      </c>
      <c r="J39" s="346" t="str">
        <f t="shared" si="8"/>
        <v/>
      </c>
      <c r="K39" s="342" t="str">
        <f t="shared" si="9"/>
        <v/>
      </c>
      <c r="L39" s="342" t="str">
        <f>IF('1042Bd Stammdaten Mitarb.'!S35="","",'1042Bd Stammdaten Mitarb.'!S35)</f>
        <v/>
      </c>
      <c r="M39" s="347" t="str">
        <f t="shared" si="10"/>
        <v/>
      </c>
      <c r="N39" s="340" t="str">
        <f t="shared" si="11"/>
        <v/>
      </c>
      <c r="O39" s="348" t="str">
        <f t="shared" si="12"/>
        <v/>
      </c>
      <c r="P39" s="349" t="str">
        <f t="shared" si="13"/>
        <v/>
      </c>
      <c r="Q39" s="350" t="str">
        <f t="shared" si="14"/>
        <v/>
      </c>
      <c r="R39" s="351" t="str">
        <f t="shared" si="15"/>
        <v/>
      </c>
      <c r="S39" s="340" t="str">
        <f t="shared" si="16"/>
        <v/>
      </c>
      <c r="T39" s="342" t="str">
        <f>IF(R39="","",MAX((O39-AR39)*'1042Ad Antrag'!$B$31,0))</f>
        <v/>
      </c>
      <c r="U39" s="352" t="str">
        <f t="shared" si="17"/>
        <v/>
      </c>
      <c r="V39" s="262"/>
      <c r="W39" s="263"/>
      <c r="X39" s="190">
        <f>'1042Bd Stammdaten Mitarb.'!M35</f>
        <v>0</v>
      </c>
      <c r="Y39" s="264" t="str">
        <f t="shared" si="18"/>
        <v/>
      </c>
      <c r="Z39" s="265" t="str">
        <f>IF(A39="","",'1042Bd Stammdaten Mitarb.'!Q35-'1042Bd Stammdaten Mitarb.'!R35)</f>
        <v/>
      </c>
      <c r="AA39" s="265" t="str">
        <f t="shared" si="19"/>
        <v/>
      </c>
      <c r="AB39" s="266" t="str">
        <f t="shared" si="20"/>
        <v/>
      </c>
      <c r="AC39" s="266" t="str">
        <f t="shared" si="21"/>
        <v/>
      </c>
      <c r="AD39" s="266" t="str">
        <f t="shared" si="22"/>
        <v/>
      </c>
      <c r="AE39" s="267" t="str">
        <f t="shared" si="23"/>
        <v/>
      </c>
      <c r="AF39" s="267" t="str">
        <f>IF(K39="","",K39*AF$8 - MAX('1042Bd Stammdaten Mitarb.'!S35-M39,0))</f>
        <v/>
      </c>
      <c r="AG39" s="267" t="str">
        <f t="shared" si="24"/>
        <v/>
      </c>
      <c r="AH39" s="267" t="str">
        <f t="shared" si="25"/>
        <v/>
      </c>
      <c r="AI39" s="267" t="str">
        <f t="shared" si="26"/>
        <v/>
      </c>
      <c r="AJ39" s="267" t="str">
        <f>IF(OR($C39="",K39="",O39=""),"",MAX(P39+'1042Bd Stammdaten Mitarb.'!T35-O39,0))</f>
        <v/>
      </c>
      <c r="AK39" s="267" t="str">
        <f>IF('1042Bd Stammdaten Mitarb.'!T35="","",'1042Bd Stammdaten Mitarb.'!T35)</f>
        <v/>
      </c>
      <c r="AL39" s="267" t="str">
        <f t="shared" si="27"/>
        <v/>
      </c>
      <c r="AM39" s="268" t="str">
        <f t="shared" si="32"/>
        <v/>
      </c>
      <c r="AN39" s="269" t="str">
        <f t="shared" si="28"/>
        <v/>
      </c>
      <c r="AO39" s="267" t="str">
        <f t="shared" si="29"/>
        <v/>
      </c>
      <c r="AP39" s="267" t="str">
        <f>IF(E39="","",'1042Bd Stammdaten Mitarb.'!P35)</f>
        <v/>
      </c>
      <c r="AQ39" s="270">
        <f>IF('1042Bd Stammdaten Mitarb.'!Y35&gt;0,AG39,0)</f>
        <v>0</v>
      </c>
      <c r="AR39" s="271">
        <f>IF('1042Bd Stammdaten Mitarb.'!Y35&gt;0,'1042Bd Stammdaten Mitarb.'!T35,0)</f>
        <v>0</v>
      </c>
      <c r="AS39" s="267" t="str">
        <f t="shared" si="30"/>
        <v/>
      </c>
      <c r="AT39" s="267">
        <f>'1042Bd Stammdaten Mitarb.'!P35</f>
        <v>0</v>
      </c>
      <c r="AU39" s="267">
        <f t="shared" si="31"/>
        <v>0</v>
      </c>
      <c r="AV39" s="272"/>
    </row>
    <row r="40" spans="1:48" s="57" customFormat="1" ht="16.899999999999999" customHeight="1" x14ac:dyDescent="0.25">
      <c r="A40" s="304" t="str">
        <f>IF('1042Bd Stammdaten Mitarb.'!A36="","",'1042Bd Stammdaten Mitarb.'!A36)</f>
        <v/>
      </c>
      <c r="B40" s="305" t="str">
        <f>IF('1042Bd Stammdaten Mitarb.'!B36="","",'1042Bd Stammdaten Mitarb.'!B36)</f>
        <v/>
      </c>
      <c r="C40" s="261" t="str">
        <f>IF('1042Bd Stammdaten Mitarb.'!C36="","",'1042Bd Stammdaten Mitarb.'!C36)</f>
        <v/>
      </c>
      <c r="D40" s="340" t="str">
        <f>IF('1042Bd Stammdaten Mitarb.'!AJ36="","",'1042Bd Stammdaten Mitarb.'!AJ36)</f>
        <v/>
      </c>
      <c r="E40" s="341" t="str">
        <f>IF('1042Bd Stammdaten Mitarb.'!N36="","",'1042Bd Stammdaten Mitarb.'!N36)</f>
        <v/>
      </c>
      <c r="F40" s="342" t="str">
        <f>IF('1042Bd Stammdaten Mitarb.'!O36="","",'1042Bd Stammdaten Mitarb.'!O36)</f>
        <v/>
      </c>
      <c r="G40" s="343" t="str">
        <f>IF('1042Bd Stammdaten Mitarb.'!P36="","",'1042Bd Stammdaten Mitarb.'!P36)</f>
        <v/>
      </c>
      <c r="H40" s="344" t="str">
        <f>IF('1042Bd Stammdaten Mitarb.'!Q36="","",'1042Bd Stammdaten Mitarb.'!Q36)</f>
        <v/>
      </c>
      <c r="I40" s="345" t="str">
        <f>IF('1042Bd Stammdaten Mitarb.'!R36="","",'1042Bd Stammdaten Mitarb.'!R36)</f>
        <v/>
      </c>
      <c r="J40" s="346" t="str">
        <f t="shared" si="8"/>
        <v/>
      </c>
      <c r="K40" s="342" t="str">
        <f t="shared" si="9"/>
        <v/>
      </c>
      <c r="L40" s="342" t="str">
        <f>IF('1042Bd Stammdaten Mitarb.'!S36="","",'1042Bd Stammdaten Mitarb.'!S36)</f>
        <v/>
      </c>
      <c r="M40" s="347" t="str">
        <f t="shared" si="10"/>
        <v/>
      </c>
      <c r="N40" s="340" t="str">
        <f t="shared" si="11"/>
        <v/>
      </c>
      <c r="O40" s="348" t="str">
        <f t="shared" si="12"/>
        <v/>
      </c>
      <c r="P40" s="349" t="str">
        <f t="shared" si="13"/>
        <v/>
      </c>
      <c r="Q40" s="350" t="str">
        <f t="shared" si="14"/>
        <v/>
      </c>
      <c r="R40" s="351" t="str">
        <f t="shared" si="15"/>
        <v/>
      </c>
      <c r="S40" s="340" t="str">
        <f t="shared" si="16"/>
        <v/>
      </c>
      <c r="T40" s="342" t="str">
        <f>IF(R40="","",MAX((O40-AR40)*'1042Ad Antrag'!$B$31,0))</f>
        <v/>
      </c>
      <c r="U40" s="352" t="str">
        <f t="shared" si="17"/>
        <v/>
      </c>
      <c r="V40" s="262"/>
      <c r="W40" s="263"/>
      <c r="X40" s="190">
        <f>'1042Bd Stammdaten Mitarb.'!M36</f>
        <v>0</v>
      </c>
      <c r="Y40" s="264" t="str">
        <f t="shared" si="18"/>
        <v/>
      </c>
      <c r="Z40" s="265" t="str">
        <f>IF(A40="","",'1042Bd Stammdaten Mitarb.'!Q36-'1042Bd Stammdaten Mitarb.'!R36)</f>
        <v/>
      </c>
      <c r="AA40" s="265" t="str">
        <f t="shared" si="19"/>
        <v/>
      </c>
      <c r="AB40" s="266" t="str">
        <f t="shared" si="20"/>
        <v/>
      </c>
      <c r="AC40" s="266" t="str">
        <f t="shared" si="21"/>
        <v/>
      </c>
      <c r="AD40" s="266" t="str">
        <f t="shared" si="22"/>
        <v/>
      </c>
      <c r="AE40" s="267" t="str">
        <f t="shared" si="23"/>
        <v/>
      </c>
      <c r="AF40" s="267" t="str">
        <f>IF(K40="","",K40*AF$8 - MAX('1042Bd Stammdaten Mitarb.'!S36-M40,0))</f>
        <v/>
      </c>
      <c r="AG40" s="267" t="str">
        <f t="shared" si="24"/>
        <v/>
      </c>
      <c r="AH40" s="267" t="str">
        <f t="shared" si="25"/>
        <v/>
      </c>
      <c r="AI40" s="267" t="str">
        <f t="shared" si="26"/>
        <v/>
      </c>
      <c r="AJ40" s="267" t="str">
        <f>IF(OR($C40="",K40="",O40=""),"",MAX(P40+'1042Bd Stammdaten Mitarb.'!T36-O40,0))</f>
        <v/>
      </c>
      <c r="AK40" s="267" t="str">
        <f>IF('1042Bd Stammdaten Mitarb.'!T36="","",'1042Bd Stammdaten Mitarb.'!T36)</f>
        <v/>
      </c>
      <c r="AL40" s="267" t="str">
        <f t="shared" si="27"/>
        <v/>
      </c>
      <c r="AM40" s="268" t="str">
        <f t="shared" si="32"/>
        <v/>
      </c>
      <c r="AN40" s="269" t="str">
        <f t="shared" si="28"/>
        <v/>
      </c>
      <c r="AO40" s="267" t="str">
        <f t="shared" si="29"/>
        <v/>
      </c>
      <c r="AP40" s="267" t="str">
        <f>IF(E40="","",'1042Bd Stammdaten Mitarb.'!P36)</f>
        <v/>
      </c>
      <c r="AQ40" s="270">
        <f>IF('1042Bd Stammdaten Mitarb.'!Y36&gt;0,AG40,0)</f>
        <v>0</v>
      </c>
      <c r="AR40" s="271">
        <f>IF('1042Bd Stammdaten Mitarb.'!Y36&gt;0,'1042Bd Stammdaten Mitarb.'!T36,0)</f>
        <v>0</v>
      </c>
      <c r="AS40" s="267" t="str">
        <f t="shared" si="30"/>
        <v/>
      </c>
      <c r="AT40" s="267">
        <f>'1042Bd Stammdaten Mitarb.'!P36</f>
        <v>0</v>
      </c>
      <c r="AU40" s="267">
        <f t="shared" si="31"/>
        <v>0</v>
      </c>
      <c r="AV40" s="272"/>
    </row>
    <row r="41" spans="1:48" s="57" customFormat="1" ht="16.899999999999999" customHeight="1" x14ac:dyDescent="0.25">
      <c r="A41" s="304" t="str">
        <f>IF('1042Bd Stammdaten Mitarb.'!A37="","",'1042Bd Stammdaten Mitarb.'!A37)</f>
        <v/>
      </c>
      <c r="B41" s="305" t="str">
        <f>IF('1042Bd Stammdaten Mitarb.'!B37="","",'1042Bd Stammdaten Mitarb.'!B37)</f>
        <v/>
      </c>
      <c r="C41" s="261" t="str">
        <f>IF('1042Bd Stammdaten Mitarb.'!C37="","",'1042Bd Stammdaten Mitarb.'!C37)</f>
        <v/>
      </c>
      <c r="D41" s="340" t="str">
        <f>IF('1042Bd Stammdaten Mitarb.'!AJ37="","",'1042Bd Stammdaten Mitarb.'!AJ37)</f>
        <v/>
      </c>
      <c r="E41" s="341" t="str">
        <f>IF('1042Bd Stammdaten Mitarb.'!N37="","",'1042Bd Stammdaten Mitarb.'!N37)</f>
        <v/>
      </c>
      <c r="F41" s="342" t="str">
        <f>IF('1042Bd Stammdaten Mitarb.'!O37="","",'1042Bd Stammdaten Mitarb.'!O37)</f>
        <v/>
      </c>
      <c r="G41" s="343" t="str">
        <f>IF('1042Bd Stammdaten Mitarb.'!P37="","",'1042Bd Stammdaten Mitarb.'!P37)</f>
        <v/>
      </c>
      <c r="H41" s="344" t="str">
        <f>IF('1042Bd Stammdaten Mitarb.'!Q37="","",'1042Bd Stammdaten Mitarb.'!Q37)</f>
        <v/>
      </c>
      <c r="I41" s="345" t="str">
        <f>IF('1042Bd Stammdaten Mitarb.'!R37="","",'1042Bd Stammdaten Mitarb.'!R37)</f>
        <v/>
      </c>
      <c r="J41" s="346" t="str">
        <f t="shared" si="8"/>
        <v/>
      </c>
      <c r="K41" s="342" t="str">
        <f t="shared" si="9"/>
        <v/>
      </c>
      <c r="L41" s="342" t="str">
        <f>IF('1042Bd Stammdaten Mitarb.'!S37="","",'1042Bd Stammdaten Mitarb.'!S37)</f>
        <v/>
      </c>
      <c r="M41" s="347" t="str">
        <f t="shared" si="10"/>
        <v/>
      </c>
      <c r="N41" s="340" t="str">
        <f t="shared" si="11"/>
        <v/>
      </c>
      <c r="O41" s="348" t="str">
        <f t="shared" si="12"/>
        <v/>
      </c>
      <c r="P41" s="349" t="str">
        <f t="shared" si="13"/>
        <v/>
      </c>
      <c r="Q41" s="350" t="str">
        <f t="shared" si="14"/>
        <v/>
      </c>
      <c r="R41" s="351" t="str">
        <f t="shared" si="15"/>
        <v/>
      </c>
      <c r="S41" s="340" t="str">
        <f t="shared" si="16"/>
        <v/>
      </c>
      <c r="T41" s="342" t="str">
        <f>IF(R41="","",MAX((O41-AR41)*'1042Ad Antrag'!$B$31,0))</f>
        <v/>
      </c>
      <c r="U41" s="352" t="str">
        <f t="shared" si="17"/>
        <v/>
      </c>
      <c r="V41" s="262"/>
      <c r="W41" s="263"/>
      <c r="X41" s="190">
        <f>'1042Bd Stammdaten Mitarb.'!M37</f>
        <v>0</v>
      </c>
      <c r="Y41" s="264" t="str">
        <f t="shared" si="18"/>
        <v/>
      </c>
      <c r="Z41" s="265" t="str">
        <f>IF(A41="","",'1042Bd Stammdaten Mitarb.'!Q37-'1042Bd Stammdaten Mitarb.'!R37)</f>
        <v/>
      </c>
      <c r="AA41" s="265" t="str">
        <f t="shared" si="19"/>
        <v/>
      </c>
      <c r="AB41" s="266" t="str">
        <f t="shared" si="20"/>
        <v/>
      </c>
      <c r="AC41" s="266" t="str">
        <f t="shared" si="21"/>
        <v/>
      </c>
      <c r="AD41" s="266" t="str">
        <f t="shared" si="22"/>
        <v/>
      </c>
      <c r="AE41" s="267" t="str">
        <f t="shared" si="23"/>
        <v/>
      </c>
      <c r="AF41" s="267" t="str">
        <f>IF(K41="","",K41*AF$8 - MAX('1042Bd Stammdaten Mitarb.'!S37-M41,0))</f>
        <v/>
      </c>
      <c r="AG41" s="267" t="str">
        <f t="shared" si="24"/>
        <v/>
      </c>
      <c r="AH41" s="267" t="str">
        <f t="shared" si="25"/>
        <v/>
      </c>
      <c r="AI41" s="267" t="str">
        <f t="shared" si="26"/>
        <v/>
      </c>
      <c r="AJ41" s="267" t="str">
        <f>IF(OR($C41="",K41="",O41=""),"",MAX(P41+'1042Bd Stammdaten Mitarb.'!T37-O41,0))</f>
        <v/>
      </c>
      <c r="AK41" s="267" t="str">
        <f>IF('1042Bd Stammdaten Mitarb.'!T37="","",'1042Bd Stammdaten Mitarb.'!T37)</f>
        <v/>
      </c>
      <c r="AL41" s="267" t="str">
        <f t="shared" si="27"/>
        <v/>
      </c>
      <c r="AM41" s="268" t="str">
        <f t="shared" si="32"/>
        <v/>
      </c>
      <c r="AN41" s="269" t="str">
        <f t="shared" si="28"/>
        <v/>
      </c>
      <c r="AO41" s="267" t="str">
        <f t="shared" si="29"/>
        <v/>
      </c>
      <c r="AP41" s="267" t="str">
        <f>IF(E41="","",'1042Bd Stammdaten Mitarb.'!P37)</f>
        <v/>
      </c>
      <c r="AQ41" s="270">
        <f>IF('1042Bd Stammdaten Mitarb.'!Y37&gt;0,AG41,0)</f>
        <v>0</v>
      </c>
      <c r="AR41" s="271">
        <f>IF('1042Bd Stammdaten Mitarb.'!Y37&gt;0,'1042Bd Stammdaten Mitarb.'!T37,0)</f>
        <v>0</v>
      </c>
      <c r="AS41" s="267" t="str">
        <f t="shared" si="30"/>
        <v/>
      </c>
      <c r="AT41" s="267">
        <f>'1042Bd Stammdaten Mitarb.'!P37</f>
        <v>0</v>
      </c>
      <c r="AU41" s="267">
        <f t="shared" si="31"/>
        <v>0</v>
      </c>
      <c r="AV41" s="272"/>
    </row>
    <row r="42" spans="1:48" s="57" customFormat="1" ht="16.899999999999999" customHeight="1" x14ac:dyDescent="0.25">
      <c r="A42" s="304" t="str">
        <f>IF('1042Bd Stammdaten Mitarb.'!A38="","",'1042Bd Stammdaten Mitarb.'!A38)</f>
        <v/>
      </c>
      <c r="B42" s="305" t="str">
        <f>IF('1042Bd Stammdaten Mitarb.'!B38="","",'1042Bd Stammdaten Mitarb.'!B38)</f>
        <v/>
      </c>
      <c r="C42" s="261" t="str">
        <f>IF('1042Bd Stammdaten Mitarb.'!C38="","",'1042Bd Stammdaten Mitarb.'!C38)</f>
        <v/>
      </c>
      <c r="D42" s="340" t="str">
        <f>IF('1042Bd Stammdaten Mitarb.'!AJ38="","",'1042Bd Stammdaten Mitarb.'!AJ38)</f>
        <v/>
      </c>
      <c r="E42" s="341" t="str">
        <f>IF('1042Bd Stammdaten Mitarb.'!N38="","",'1042Bd Stammdaten Mitarb.'!N38)</f>
        <v/>
      </c>
      <c r="F42" s="342" t="str">
        <f>IF('1042Bd Stammdaten Mitarb.'!O38="","",'1042Bd Stammdaten Mitarb.'!O38)</f>
        <v/>
      </c>
      <c r="G42" s="343" t="str">
        <f>IF('1042Bd Stammdaten Mitarb.'!P38="","",'1042Bd Stammdaten Mitarb.'!P38)</f>
        <v/>
      </c>
      <c r="H42" s="344" t="str">
        <f>IF('1042Bd Stammdaten Mitarb.'!Q38="","",'1042Bd Stammdaten Mitarb.'!Q38)</f>
        <v/>
      </c>
      <c r="I42" s="345" t="str">
        <f>IF('1042Bd Stammdaten Mitarb.'!R38="","",'1042Bd Stammdaten Mitarb.'!R38)</f>
        <v/>
      </c>
      <c r="J42" s="346" t="str">
        <f t="shared" si="8"/>
        <v/>
      </c>
      <c r="K42" s="342" t="str">
        <f t="shared" si="9"/>
        <v/>
      </c>
      <c r="L42" s="342" t="str">
        <f>IF('1042Bd Stammdaten Mitarb.'!S38="","",'1042Bd Stammdaten Mitarb.'!S38)</f>
        <v/>
      </c>
      <c r="M42" s="347" t="str">
        <f t="shared" si="10"/>
        <v/>
      </c>
      <c r="N42" s="340" t="str">
        <f t="shared" si="11"/>
        <v/>
      </c>
      <c r="O42" s="348" t="str">
        <f t="shared" si="12"/>
        <v/>
      </c>
      <c r="P42" s="349" t="str">
        <f t="shared" si="13"/>
        <v/>
      </c>
      <c r="Q42" s="350" t="str">
        <f t="shared" si="14"/>
        <v/>
      </c>
      <c r="R42" s="351" t="str">
        <f t="shared" si="15"/>
        <v/>
      </c>
      <c r="S42" s="340" t="str">
        <f t="shared" si="16"/>
        <v/>
      </c>
      <c r="T42" s="342" t="str">
        <f>IF(R42="","",MAX((O42-AR42)*'1042Ad Antrag'!$B$31,0))</f>
        <v/>
      </c>
      <c r="U42" s="352" t="str">
        <f t="shared" si="17"/>
        <v/>
      </c>
      <c r="V42" s="262"/>
      <c r="W42" s="263"/>
      <c r="X42" s="190">
        <f>'1042Bd Stammdaten Mitarb.'!M38</f>
        <v>0</v>
      </c>
      <c r="Y42" s="264" t="str">
        <f t="shared" si="18"/>
        <v/>
      </c>
      <c r="Z42" s="265" t="str">
        <f>IF(A42="","",'1042Bd Stammdaten Mitarb.'!Q38-'1042Bd Stammdaten Mitarb.'!R38)</f>
        <v/>
      </c>
      <c r="AA42" s="265" t="str">
        <f t="shared" si="19"/>
        <v/>
      </c>
      <c r="AB42" s="266" t="str">
        <f t="shared" si="20"/>
        <v/>
      </c>
      <c r="AC42" s="266" t="str">
        <f t="shared" si="21"/>
        <v/>
      </c>
      <c r="AD42" s="266" t="str">
        <f t="shared" si="22"/>
        <v/>
      </c>
      <c r="AE42" s="267" t="str">
        <f t="shared" si="23"/>
        <v/>
      </c>
      <c r="AF42" s="267" t="str">
        <f>IF(K42="","",K42*AF$8 - MAX('1042Bd Stammdaten Mitarb.'!S38-M42,0))</f>
        <v/>
      </c>
      <c r="AG42" s="267" t="str">
        <f t="shared" si="24"/>
        <v/>
      </c>
      <c r="AH42" s="267" t="str">
        <f t="shared" si="25"/>
        <v/>
      </c>
      <c r="AI42" s="267" t="str">
        <f t="shared" si="26"/>
        <v/>
      </c>
      <c r="AJ42" s="267" t="str">
        <f>IF(OR($C42="",K42="",O42=""),"",MAX(P42+'1042Bd Stammdaten Mitarb.'!T38-O42,0))</f>
        <v/>
      </c>
      <c r="AK42" s="267" t="str">
        <f>IF('1042Bd Stammdaten Mitarb.'!T38="","",'1042Bd Stammdaten Mitarb.'!T38)</f>
        <v/>
      </c>
      <c r="AL42" s="267" t="str">
        <f t="shared" si="27"/>
        <v/>
      </c>
      <c r="AM42" s="268" t="str">
        <f t="shared" si="32"/>
        <v/>
      </c>
      <c r="AN42" s="269" t="str">
        <f t="shared" si="28"/>
        <v/>
      </c>
      <c r="AO42" s="267" t="str">
        <f t="shared" si="29"/>
        <v/>
      </c>
      <c r="AP42" s="267" t="str">
        <f>IF(E42="","",'1042Bd Stammdaten Mitarb.'!P38)</f>
        <v/>
      </c>
      <c r="AQ42" s="270">
        <f>IF('1042Bd Stammdaten Mitarb.'!Y38&gt;0,AG42,0)</f>
        <v>0</v>
      </c>
      <c r="AR42" s="271">
        <f>IF('1042Bd Stammdaten Mitarb.'!Y38&gt;0,'1042Bd Stammdaten Mitarb.'!T38,0)</f>
        <v>0</v>
      </c>
      <c r="AS42" s="267" t="str">
        <f t="shared" si="30"/>
        <v/>
      </c>
      <c r="AT42" s="267">
        <f>'1042Bd Stammdaten Mitarb.'!P38</f>
        <v>0</v>
      </c>
      <c r="AU42" s="267">
        <f t="shared" si="31"/>
        <v>0</v>
      </c>
      <c r="AV42" s="272"/>
    </row>
    <row r="43" spans="1:48" s="57" customFormat="1" ht="16.899999999999999" customHeight="1" x14ac:dyDescent="0.25">
      <c r="A43" s="304" t="str">
        <f>IF('1042Bd Stammdaten Mitarb.'!A39="","",'1042Bd Stammdaten Mitarb.'!A39)</f>
        <v/>
      </c>
      <c r="B43" s="305" t="str">
        <f>IF('1042Bd Stammdaten Mitarb.'!B39="","",'1042Bd Stammdaten Mitarb.'!B39)</f>
        <v/>
      </c>
      <c r="C43" s="261" t="str">
        <f>IF('1042Bd Stammdaten Mitarb.'!C39="","",'1042Bd Stammdaten Mitarb.'!C39)</f>
        <v/>
      </c>
      <c r="D43" s="340" t="str">
        <f>IF('1042Bd Stammdaten Mitarb.'!AJ39="","",'1042Bd Stammdaten Mitarb.'!AJ39)</f>
        <v/>
      </c>
      <c r="E43" s="341" t="str">
        <f>IF('1042Bd Stammdaten Mitarb.'!N39="","",'1042Bd Stammdaten Mitarb.'!N39)</f>
        <v/>
      </c>
      <c r="F43" s="342" t="str">
        <f>IF('1042Bd Stammdaten Mitarb.'!O39="","",'1042Bd Stammdaten Mitarb.'!O39)</f>
        <v/>
      </c>
      <c r="G43" s="343" t="str">
        <f>IF('1042Bd Stammdaten Mitarb.'!P39="","",'1042Bd Stammdaten Mitarb.'!P39)</f>
        <v/>
      </c>
      <c r="H43" s="344" t="str">
        <f>IF('1042Bd Stammdaten Mitarb.'!Q39="","",'1042Bd Stammdaten Mitarb.'!Q39)</f>
        <v/>
      </c>
      <c r="I43" s="345" t="str">
        <f>IF('1042Bd Stammdaten Mitarb.'!R39="","",'1042Bd Stammdaten Mitarb.'!R39)</f>
        <v/>
      </c>
      <c r="J43" s="346" t="str">
        <f t="shared" si="8"/>
        <v/>
      </c>
      <c r="K43" s="342" t="str">
        <f t="shared" si="9"/>
        <v/>
      </c>
      <c r="L43" s="342" t="str">
        <f>IF('1042Bd Stammdaten Mitarb.'!S39="","",'1042Bd Stammdaten Mitarb.'!S39)</f>
        <v/>
      </c>
      <c r="M43" s="347" t="str">
        <f t="shared" si="10"/>
        <v/>
      </c>
      <c r="N43" s="340" t="str">
        <f t="shared" si="11"/>
        <v/>
      </c>
      <c r="O43" s="348" t="str">
        <f t="shared" si="12"/>
        <v/>
      </c>
      <c r="P43" s="349" t="str">
        <f t="shared" si="13"/>
        <v/>
      </c>
      <c r="Q43" s="350" t="str">
        <f t="shared" si="14"/>
        <v/>
      </c>
      <c r="R43" s="351" t="str">
        <f t="shared" si="15"/>
        <v/>
      </c>
      <c r="S43" s="340" t="str">
        <f t="shared" si="16"/>
        <v/>
      </c>
      <c r="T43" s="342" t="str">
        <f>IF(R43="","",MAX((O43-AR43)*'1042Ad Antrag'!$B$31,0))</f>
        <v/>
      </c>
      <c r="U43" s="352" t="str">
        <f t="shared" si="17"/>
        <v/>
      </c>
      <c r="V43" s="262"/>
      <c r="W43" s="263"/>
      <c r="X43" s="190">
        <f>'1042Bd Stammdaten Mitarb.'!M39</f>
        <v>0</v>
      </c>
      <c r="Y43" s="264" t="str">
        <f t="shared" si="18"/>
        <v/>
      </c>
      <c r="Z43" s="265" t="str">
        <f>IF(A43="","",'1042Bd Stammdaten Mitarb.'!Q39-'1042Bd Stammdaten Mitarb.'!R39)</f>
        <v/>
      </c>
      <c r="AA43" s="265" t="str">
        <f t="shared" si="19"/>
        <v/>
      </c>
      <c r="AB43" s="266" t="str">
        <f t="shared" si="20"/>
        <v/>
      </c>
      <c r="AC43" s="266" t="str">
        <f t="shared" si="21"/>
        <v/>
      </c>
      <c r="AD43" s="266" t="str">
        <f t="shared" si="22"/>
        <v/>
      </c>
      <c r="AE43" s="267" t="str">
        <f t="shared" si="23"/>
        <v/>
      </c>
      <c r="AF43" s="267" t="str">
        <f>IF(K43="","",K43*AF$8 - MAX('1042Bd Stammdaten Mitarb.'!S39-M43,0))</f>
        <v/>
      </c>
      <c r="AG43" s="267" t="str">
        <f t="shared" si="24"/>
        <v/>
      </c>
      <c r="AH43" s="267" t="str">
        <f t="shared" si="25"/>
        <v/>
      </c>
      <c r="AI43" s="267" t="str">
        <f t="shared" si="26"/>
        <v/>
      </c>
      <c r="AJ43" s="267" t="str">
        <f>IF(OR($C43="",K43="",O43=""),"",MAX(P43+'1042Bd Stammdaten Mitarb.'!T39-O43,0))</f>
        <v/>
      </c>
      <c r="AK43" s="267" t="str">
        <f>IF('1042Bd Stammdaten Mitarb.'!T39="","",'1042Bd Stammdaten Mitarb.'!T39)</f>
        <v/>
      </c>
      <c r="AL43" s="267" t="str">
        <f t="shared" si="27"/>
        <v/>
      </c>
      <c r="AM43" s="268" t="str">
        <f t="shared" si="32"/>
        <v/>
      </c>
      <c r="AN43" s="269" t="str">
        <f t="shared" si="28"/>
        <v/>
      </c>
      <c r="AO43" s="267" t="str">
        <f t="shared" si="29"/>
        <v/>
      </c>
      <c r="AP43" s="267" t="str">
        <f>IF(E43="","",'1042Bd Stammdaten Mitarb.'!P39)</f>
        <v/>
      </c>
      <c r="AQ43" s="270">
        <f>IF('1042Bd Stammdaten Mitarb.'!Y39&gt;0,AG43,0)</f>
        <v>0</v>
      </c>
      <c r="AR43" s="271">
        <f>IF('1042Bd Stammdaten Mitarb.'!Y39&gt;0,'1042Bd Stammdaten Mitarb.'!T39,0)</f>
        <v>0</v>
      </c>
      <c r="AS43" s="267" t="str">
        <f t="shared" si="30"/>
        <v/>
      </c>
      <c r="AT43" s="267">
        <f>'1042Bd Stammdaten Mitarb.'!P39</f>
        <v>0</v>
      </c>
      <c r="AU43" s="267">
        <f t="shared" si="31"/>
        <v>0</v>
      </c>
      <c r="AV43" s="272"/>
    </row>
    <row r="44" spans="1:48" s="57" customFormat="1" ht="16.899999999999999" customHeight="1" x14ac:dyDescent="0.25">
      <c r="A44" s="304" t="str">
        <f>IF('1042Bd Stammdaten Mitarb.'!A40="","",'1042Bd Stammdaten Mitarb.'!A40)</f>
        <v/>
      </c>
      <c r="B44" s="305" t="str">
        <f>IF('1042Bd Stammdaten Mitarb.'!B40="","",'1042Bd Stammdaten Mitarb.'!B40)</f>
        <v/>
      </c>
      <c r="C44" s="261" t="str">
        <f>IF('1042Bd Stammdaten Mitarb.'!C40="","",'1042Bd Stammdaten Mitarb.'!C40)</f>
        <v/>
      </c>
      <c r="D44" s="340" t="str">
        <f>IF('1042Bd Stammdaten Mitarb.'!AJ40="","",'1042Bd Stammdaten Mitarb.'!AJ40)</f>
        <v/>
      </c>
      <c r="E44" s="341" t="str">
        <f>IF('1042Bd Stammdaten Mitarb.'!N40="","",'1042Bd Stammdaten Mitarb.'!N40)</f>
        <v/>
      </c>
      <c r="F44" s="342" t="str">
        <f>IF('1042Bd Stammdaten Mitarb.'!O40="","",'1042Bd Stammdaten Mitarb.'!O40)</f>
        <v/>
      </c>
      <c r="G44" s="343" t="str">
        <f>IF('1042Bd Stammdaten Mitarb.'!P40="","",'1042Bd Stammdaten Mitarb.'!P40)</f>
        <v/>
      </c>
      <c r="H44" s="344" t="str">
        <f>IF('1042Bd Stammdaten Mitarb.'!Q40="","",'1042Bd Stammdaten Mitarb.'!Q40)</f>
        <v/>
      </c>
      <c r="I44" s="345" t="str">
        <f>IF('1042Bd Stammdaten Mitarb.'!R40="","",'1042Bd Stammdaten Mitarb.'!R40)</f>
        <v/>
      </c>
      <c r="J44" s="346" t="str">
        <f t="shared" si="8"/>
        <v/>
      </c>
      <c r="K44" s="342" t="str">
        <f t="shared" si="9"/>
        <v/>
      </c>
      <c r="L44" s="342" t="str">
        <f>IF('1042Bd Stammdaten Mitarb.'!S40="","",'1042Bd Stammdaten Mitarb.'!S40)</f>
        <v/>
      </c>
      <c r="M44" s="347" t="str">
        <f t="shared" si="10"/>
        <v/>
      </c>
      <c r="N44" s="340" t="str">
        <f t="shared" si="11"/>
        <v/>
      </c>
      <c r="O44" s="348" t="str">
        <f t="shared" si="12"/>
        <v/>
      </c>
      <c r="P44" s="349" t="str">
        <f t="shared" si="13"/>
        <v/>
      </c>
      <c r="Q44" s="350" t="str">
        <f t="shared" si="14"/>
        <v/>
      </c>
      <c r="R44" s="351" t="str">
        <f t="shared" si="15"/>
        <v/>
      </c>
      <c r="S44" s="340" t="str">
        <f t="shared" si="16"/>
        <v/>
      </c>
      <c r="T44" s="342" t="str">
        <f>IF(R44="","",MAX((O44-AR44)*'1042Ad Antrag'!$B$31,0))</f>
        <v/>
      </c>
      <c r="U44" s="352" t="str">
        <f t="shared" si="17"/>
        <v/>
      </c>
      <c r="V44" s="262"/>
      <c r="W44" s="263"/>
      <c r="X44" s="190">
        <f>'1042Bd Stammdaten Mitarb.'!M40</f>
        <v>0</v>
      </c>
      <c r="Y44" s="264" t="str">
        <f t="shared" si="18"/>
        <v/>
      </c>
      <c r="Z44" s="265" t="str">
        <f>IF(A44="","",'1042Bd Stammdaten Mitarb.'!Q40-'1042Bd Stammdaten Mitarb.'!R40)</f>
        <v/>
      </c>
      <c r="AA44" s="265" t="str">
        <f t="shared" si="19"/>
        <v/>
      </c>
      <c r="AB44" s="266" t="str">
        <f t="shared" si="20"/>
        <v/>
      </c>
      <c r="AC44" s="266" t="str">
        <f t="shared" si="21"/>
        <v/>
      </c>
      <c r="AD44" s="266" t="str">
        <f t="shared" si="22"/>
        <v/>
      </c>
      <c r="AE44" s="267" t="str">
        <f t="shared" si="23"/>
        <v/>
      </c>
      <c r="AF44" s="267" t="str">
        <f>IF(K44="","",K44*AF$8 - MAX('1042Bd Stammdaten Mitarb.'!S40-M44,0))</f>
        <v/>
      </c>
      <c r="AG44" s="267" t="str">
        <f t="shared" si="24"/>
        <v/>
      </c>
      <c r="AH44" s="267" t="str">
        <f t="shared" si="25"/>
        <v/>
      </c>
      <c r="AI44" s="267" t="str">
        <f t="shared" si="26"/>
        <v/>
      </c>
      <c r="AJ44" s="267" t="str">
        <f>IF(OR($C44="",K44="",O44=""),"",MAX(P44+'1042Bd Stammdaten Mitarb.'!T40-O44,0))</f>
        <v/>
      </c>
      <c r="AK44" s="267" t="str">
        <f>IF('1042Bd Stammdaten Mitarb.'!T40="","",'1042Bd Stammdaten Mitarb.'!T40)</f>
        <v/>
      </c>
      <c r="AL44" s="267" t="str">
        <f t="shared" si="27"/>
        <v/>
      </c>
      <c r="AM44" s="268" t="str">
        <f t="shared" si="32"/>
        <v/>
      </c>
      <c r="AN44" s="269" t="str">
        <f t="shared" si="28"/>
        <v/>
      </c>
      <c r="AO44" s="267" t="str">
        <f t="shared" si="29"/>
        <v/>
      </c>
      <c r="AP44" s="267" t="str">
        <f>IF(E44="","",'1042Bd Stammdaten Mitarb.'!P40)</f>
        <v/>
      </c>
      <c r="AQ44" s="270">
        <f>IF('1042Bd Stammdaten Mitarb.'!Y40&gt;0,AG44,0)</f>
        <v>0</v>
      </c>
      <c r="AR44" s="271">
        <f>IF('1042Bd Stammdaten Mitarb.'!Y40&gt;0,'1042Bd Stammdaten Mitarb.'!T40,0)</f>
        <v>0</v>
      </c>
      <c r="AS44" s="267" t="str">
        <f t="shared" si="30"/>
        <v/>
      </c>
      <c r="AT44" s="267">
        <f>'1042Bd Stammdaten Mitarb.'!P40</f>
        <v>0</v>
      </c>
      <c r="AU44" s="267">
        <f t="shared" si="31"/>
        <v>0</v>
      </c>
      <c r="AV44" s="272"/>
    </row>
    <row r="45" spans="1:48" s="57" customFormat="1" ht="16.899999999999999" customHeight="1" x14ac:dyDescent="0.25">
      <c r="A45" s="304" t="str">
        <f>IF('1042Bd Stammdaten Mitarb.'!A41="","",'1042Bd Stammdaten Mitarb.'!A41)</f>
        <v/>
      </c>
      <c r="B45" s="305" t="str">
        <f>IF('1042Bd Stammdaten Mitarb.'!B41="","",'1042Bd Stammdaten Mitarb.'!B41)</f>
        <v/>
      </c>
      <c r="C45" s="261" t="str">
        <f>IF('1042Bd Stammdaten Mitarb.'!C41="","",'1042Bd Stammdaten Mitarb.'!C41)</f>
        <v/>
      </c>
      <c r="D45" s="340" t="str">
        <f>IF('1042Bd Stammdaten Mitarb.'!AJ41="","",'1042Bd Stammdaten Mitarb.'!AJ41)</f>
        <v/>
      </c>
      <c r="E45" s="341" t="str">
        <f>IF('1042Bd Stammdaten Mitarb.'!N41="","",'1042Bd Stammdaten Mitarb.'!N41)</f>
        <v/>
      </c>
      <c r="F45" s="342" t="str">
        <f>IF('1042Bd Stammdaten Mitarb.'!O41="","",'1042Bd Stammdaten Mitarb.'!O41)</f>
        <v/>
      </c>
      <c r="G45" s="343" t="str">
        <f>IF('1042Bd Stammdaten Mitarb.'!P41="","",'1042Bd Stammdaten Mitarb.'!P41)</f>
        <v/>
      </c>
      <c r="H45" s="344" t="str">
        <f>IF('1042Bd Stammdaten Mitarb.'!Q41="","",'1042Bd Stammdaten Mitarb.'!Q41)</f>
        <v/>
      </c>
      <c r="I45" s="345" t="str">
        <f>IF('1042Bd Stammdaten Mitarb.'!R41="","",'1042Bd Stammdaten Mitarb.'!R41)</f>
        <v/>
      </c>
      <c r="J45" s="346" t="str">
        <f t="shared" si="8"/>
        <v/>
      </c>
      <c r="K45" s="342" t="str">
        <f t="shared" si="9"/>
        <v/>
      </c>
      <c r="L45" s="342" t="str">
        <f>IF('1042Bd Stammdaten Mitarb.'!S41="","",'1042Bd Stammdaten Mitarb.'!S41)</f>
        <v/>
      </c>
      <c r="M45" s="347" t="str">
        <f t="shared" si="10"/>
        <v/>
      </c>
      <c r="N45" s="340" t="str">
        <f t="shared" si="11"/>
        <v/>
      </c>
      <c r="O45" s="348" t="str">
        <f t="shared" si="12"/>
        <v/>
      </c>
      <c r="P45" s="349" t="str">
        <f t="shared" si="13"/>
        <v/>
      </c>
      <c r="Q45" s="350" t="str">
        <f t="shared" si="14"/>
        <v/>
      </c>
      <c r="R45" s="351" t="str">
        <f t="shared" si="15"/>
        <v/>
      </c>
      <c r="S45" s="340" t="str">
        <f t="shared" si="16"/>
        <v/>
      </c>
      <c r="T45" s="342" t="str">
        <f>IF(R45="","",MAX((O45-AR45)*'1042Ad Antrag'!$B$31,0))</f>
        <v/>
      </c>
      <c r="U45" s="352" t="str">
        <f t="shared" si="17"/>
        <v/>
      </c>
      <c r="V45" s="262"/>
      <c r="W45" s="263"/>
      <c r="X45" s="190">
        <f>'1042Bd Stammdaten Mitarb.'!M41</f>
        <v>0</v>
      </c>
      <c r="Y45" s="264" t="str">
        <f t="shared" si="18"/>
        <v/>
      </c>
      <c r="Z45" s="265" t="str">
        <f>IF(A45="","",'1042Bd Stammdaten Mitarb.'!Q41-'1042Bd Stammdaten Mitarb.'!R41)</f>
        <v/>
      </c>
      <c r="AA45" s="265" t="str">
        <f t="shared" si="19"/>
        <v/>
      </c>
      <c r="AB45" s="266" t="str">
        <f t="shared" si="20"/>
        <v/>
      </c>
      <c r="AC45" s="266" t="str">
        <f t="shared" si="21"/>
        <v/>
      </c>
      <c r="AD45" s="266" t="str">
        <f t="shared" si="22"/>
        <v/>
      </c>
      <c r="AE45" s="267" t="str">
        <f t="shared" si="23"/>
        <v/>
      </c>
      <c r="AF45" s="267" t="str">
        <f>IF(K45="","",K45*AF$8 - MAX('1042Bd Stammdaten Mitarb.'!S41-M45,0))</f>
        <v/>
      </c>
      <c r="AG45" s="267" t="str">
        <f t="shared" si="24"/>
        <v/>
      </c>
      <c r="AH45" s="267" t="str">
        <f t="shared" si="25"/>
        <v/>
      </c>
      <c r="AI45" s="267" t="str">
        <f t="shared" si="26"/>
        <v/>
      </c>
      <c r="AJ45" s="267" t="str">
        <f>IF(OR($C45="",K45="",O45=""),"",MAX(P45+'1042Bd Stammdaten Mitarb.'!T41-O45,0))</f>
        <v/>
      </c>
      <c r="AK45" s="267" t="str">
        <f>IF('1042Bd Stammdaten Mitarb.'!T41="","",'1042Bd Stammdaten Mitarb.'!T41)</f>
        <v/>
      </c>
      <c r="AL45" s="267" t="str">
        <f t="shared" si="27"/>
        <v/>
      </c>
      <c r="AM45" s="268" t="str">
        <f t="shared" si="32"/>
        <v/>
      </c>
      <c r="AN45" s="269" t="str">
        <f t="shared" si="28"/>
        <v/>
      </c>
      <c r="AO45" s="267" t="str">
        <f t="shared" si="29"/>
        <v/>
      </c>
      <c r="AP45" s="267" t="str">
        <f>IF(E45="","",'1042Bd Stammdaten Mitarb.'!P41)</f>
        <v/>
      </c>
      <c r="AQ45" s="270">
        <f>IF('1042Bd Stammdaten Mitarb.'!Y41&gt;0,AG45,0)</f>
        <v>0</v>
      </c>
      <c r="AR45" s="271">
        <f>IF('1042Bd Stammdaten Mitarb.'!Y41&gt;0,'1042Bd Stammdaten Mitarb.'!T41,0)</f>
        <v>0</v>
      </c>
      <c r="AS45" s="267" t="str">
        <f t="shared" si="30"/>
        <v/>
      </c>
      <c r="AT45" s="267">
        <f>'1042Bd Stammdaten Mitarb.'!P41</f>
        <v>0</v>
      </c>
      <c r="AU45" s="267">
        <f t="shared" si="31"/>
        <v>0</v>
      </c>
      <c r="AV45" s="272"/>
    </row>
    <row r="46" spans="1:48" s="57" customFormat="1" ht="16.899999999999999" customHeight="1" x14ac:dyDescent="0.25">
      <c r="A46" s="304" t="str">
        <f>IF('1042Bd Stammdaten Mitarb.'!A42="","",'1042Bd Stammdaten Mitarb.'!A42)</f>
        <v/>
      </c>
      <c r="B46" s="305" t="str">
        <f>IF('1042Bd Stammdaten Mitarb.'!B42="","",'1042Bd Stammdaten Mitarb.'!B42)</f>
        <v/>
      </c>
      <c r="C46" s="261" t="str">
        <f>IF('1042Bd Stammdaten Mitarb.'!C42="","",'1042Bd Stammdaten Mitarb.'!C42)</f>
        <v/>
      </c>
      <c r="D46" s="340" t="str">
        <f>IF('1042Bd Stammdaten Mitarb.'!AJ42="","",'1042Bd Stammdaten Mitarb.'!AJ42)</f>
        <v/>
      </c>
      <c r="E46" s="341" t="str">
        <f>IF('1042Bd Stammdaten Mitarb.'!N42="","",'1042Bd Stammdaten Mitarb.'!N42)</f>
        <v/>
      </c>
      <c r="F46" s="342" t="str">
        <f>IF('1042Bd Stammdaten Mitarb.'!O42="","",'1042Bd Stammdaten Mitarb.'!O42)</f>
        <v/>
      </c>
      <c r="G46" s="343" t="str">
        <f>IF('1042Bd Stammdaten Mitarb.'!P42="","",'1042Bd Stammdaten Mitarb.'!P42)</f>
        <v/>
      </c>
      <c r="H46" s="344" t="str">
        <f>IF('1042Bd Stammdaten Mitarb.'!Q42="","",'1042Bd Stammdaten Mitarb.'!Q42)</f>
        <v/>
      </c>
      <c r="I46" s="345" t="str">
        <f>IF('1042Bd Stammdaten Mitarb.'!R42="","",'1042Bd Stammdaten Mitarb.'!R42)</f>
        <v/>
      </c>
      <c r="J46" s="346" t="str">
        <f t="shared" si="8"/>
        <v/>
      </c>
      <c r="K46" s="342" t="str">
        <f t="shared" si="9"/>
        <v/>
      </c>
      <c r="L46" s="342" t="str">
        <f>IF('1042Bd Stammdaten Mitarb.'!S42="","",'1042Bd Stammdaten Mitarb.'!S42)</f>
        <v/>
      </c>
      <c r="M46" s="347" t="str">
        <f t="shared" si="10"/>
        <v/>
      </c>
      <c r="N46" s="340" t="str">
        <f t="shared" si="11"/>
        <v/>
      </c>
      <c r="O46" s="348" t="str">
        <f t="shared" si="12"/>
        <v/>
      </c>
      <c r="P46" s="349" t="str">
        <f t="shared" si="13"/>
        <v/>
      </c>
      <c r="Q46" s="350" t="str">
        <f t="shared" si="14"/>
        <v/>
      </c>
      <c r="R46" s="351" t="str">
        <f t="shared" si="15"/>
        <v/>
      </c>
      <c r="S46" s="340" t="str">
        <f t="shared" si="16"/>
        <v/>
      </c>
      <c r="T46" s="342" t="str">
        <f>IF(R46="","",MAX((O46-AR46)*'1042Ad Antrag'!$B$31,0))</f>
        <v/>
      </c>
      <c r="U46" s="352" t="str">
        <f t="shared" si="17"/>
        <v/>
      </c>
      <c r="V46" s="262"/>
      <c r="W46" s="263"/>
      <c r="X46" s="190">
        <f>'1042Bd Stammdaten Mitarb.'!M42</f>
        <v>0</v>
      </c>
      <c r="Y46" s="264" t="str">
        <f t="shared" si="18"/>
        <v/>
      </c>
      <c r="Z46" s="265" t="str">
        <f>IF(A46="","",'1042Bd Stammdaten Mitarb.'!Q42-'1042Bd Stammdaten Mitarb.'!R42)</f>
        <v/>
      </c>
      <c r="AA46" s="265" t="str">
        <f t="shared" si="19"/>
        <v/>
      </c>
      <c r="AB46" s="266" t="str">
        <f t="shared" si="20"/>
        <v/>
      </c>
      <c r="AC46" s="266" t="str">
        <f t="shared" si="21"/>
        <v/>
      </c>
      <c r="AD46" s="266" t="str">
        <f t="shared" si="22"/>
        <v/>
      </c>
      <c r="AE46" s="267" t="str">
        <f t="shared" si="23"/>
        <v/>
      </c>
      <c r="AF46" s="267" t="str">
        <f>IF(K46="","",K46*AF$8 - MAX('1042Bd Stammdaten Mitarb.'!S42-M46,0))</f>
        <v/>
      </c>
      <c r="AG46" s="267" t="str">
        <f t="shared" si="24"/>
        <v/>
      </c>
      <c r="AH46" s="267" t="str">
        <f t="shared" si="25"/>
        <v/>
      </c>
      <c r="AI46" s="267" t="str">
        <f t="shared" si="26"/>
        <v/>
      </c>
      <c r="AJ46" s="267" t="str">
        <f>IF(OR($C46="",K46="",O46=""),"",MAX(P46+'1042Bd Stammdaten Mitarb.'!T42-O46,0))</f>
        <v/>
      </c>
      <c r="AK46" s="267" t="str">
        <f>IF('1042Bd Stammdaten Mitarb.'!T42="","",'1042Bd Stammdaten Mitarb.'!T42)</f>
        <v/>
      </c>
      <c r="AL46" s="267" t="str">
        <f t="shared" si="27"/>
        <v/>
      </c>
      <c r="AM46" s="268" t="str">
        <f t="shared" si="32"/>
        <v/>
      </c>
      <c r="AN46" s="269" t="str">
        <f t="shared" si="28"/>
        <v/>
      </c>
      <c r="AO46" s="267" t="str">
        <f t="shared" si="29"/>
        <v/>
      </c>
      <c r="AP46" s="267" t="str">
        <f>IF(E46="","",'1042Bd Stammdaten Mitarb.'!P42)</f>
        <v/>
      </c>
      <c r="AQ46" s="270">
        <f>IF('1042Bd Stammdaten Mitarb.'!Y42&gt;0,AG46,0)</f>
        <v>0</v>
      </c>
      <c r="AR46" s="271">
        <f>IF('1042Bd Stammdaten Mitarb.'!Y42&gt;0,'1042Bd Stammdaten Mitarb.'!T42,0)</f>
        <v>0</v>
      </c>
      <c r="AS46" s="267" t="str">
        <f t="shared" si="30"/>
        <v/>
      </c>
      <c r="AT46" s="267">
        <f>'1042Bd Stammdaten Mitarb.'!P42</f>
        <v>0</v>
      </c>
      <c r="AU46" s="267">
        <f t="shared" si="31"/>
        <v>0</v>
      </c>
      <c r="AV46" s="272"/>
    </row>
    <row r="47" spans="1:48" s="57" customFormat="1" ht="16.899999999999999" customHeight="1" x14ac:dyDescent="0.25">
      <c r="A47" s="304" t="str">
        <f>IF('1042Bd Stammdaten Mitarb.'!A43="","",'1042Bd Stammdaten Mitarb.'!A43)</f>
        <v/>
      </c>
      <c r="B47" s="305" t="str">
        <f>IF('1042Bd Stammdaten Mitarb.'!B43="","",'1042Bd Stammdaten Mitarb.'!B43)</f>
        <v/>
      </c>
      <c r="C47" s="261" t="str">
        <f>IF('1042Bd Stammdaten Mitarb.'!C43="","",'1042Bd Stammdaten Mitarb.'!C43)</f>
        <v/>
      </c>
      <c r="D47" s="340" t="str">
        <f>IF('1042Bd Stammdaten Mitarb.'!AJ43="","",'1042Bd Stammdaten Mitarb.'!AJ43)</f>
        <v/>
      </c>
      <c r="E47" s="341" t="str">
        <f>IF('1042Bd Stammdaten Mitarb.'!N43="","",'1042Bd Stammdaten Mitarb.'!N43)</f>
        <v/>
      </c>
      <c r="F47" s="342" t="str">
        <f>IF('1042Bd Stammdaten Mitarb.'!O43="","",'1042Bd Stammdaten Mitarb.'!O43)</f>
        <v/>
      </c>
      <c r="G47" s="343" t="str">
        <f>IF('1042Bd Stammdaten Mitarb.'!P43="","",'1042Bd Stammdaten Mitarb.'!P43)</f>
        <v/>
      </c>
      <c r="H47" s="344" t="str">
        <f>IF('1042Bd Stammdaten Mitarb.'!Q43="","",'1042Bd Stammdaten Mitarb.'!Q43)</f>
        <v/>
      </c>
      <c r="I47" s="345" t="str">
        <f>IF('1042Bd Stammdaten Mitarb.'!R43="","",'1042Bd Stammdaten Mitarb.'!R43)</f>
        <v/>
      </c>
      <c r="J47" s="346" t="str">
        <f t="shared" si="8"/>
        <v/>
      </c>
      <c r="K47" s="342" t="str">
        <f t="shared" si="9"/>
        <v/>
      </c>
      <c r="L47" s="342" t="str">
        <f>IF('1042Bd Stammdaten Mitarb.'!S43="","",'1042Bd Stammdaten Mitarb.'!S43)</f>
        <v/>
      </c>
      <c r="M47" s="347" t="str">
        <f t="shared" si="10"/>
        <v/>
      </c>
      <c r="N47" s="340" t="str">
        <f t="shared" si="11"/>
        <v/>
      </c>
      <c r="O47" s="348" t="str">
        <f t="shared" si="12"/>
        <v/>
      </c>
      <c r="P47" s="349" t="str">
        <f t="shared" si="13"/>
        <v/>
      </c>
      <c r="Q47" s="350" t="str">
        <f t="shared" si="14"/>
        <v/>
      </c>
      <c r="R47" s="351" t="str">
        <f t="shared" si="15"/>
        <v/>
      </c>
      <c r="S47" s="340" t="str">
        <f t="shared" si="16"/>
        <v/>
      </c>
      <c r="T47" s="342" t="str">
        <f>IF(R47="","",MAX((O47-AR47)*'1042Ad Antrag'!$B$31,0))</f>
        <v/>
      </c>
      <c r="U47" s="352" t="str">
        <f t="shared" si="17"/>
        <v/>
      </c>
      <c r="V47" s="262"/>
      <c r="W47" s="263"/>
      <c r="X47" s="190">
        <f>'1042Bd Stammdaten Mitarb.'!M43</f>
        <v>0</v>
      </c>
      <c r="Y47" s="264" t="str">
        <f t="shared" si="18"/>
        <v/>
      </c>
      <c r="Z47" s="265" t="str">
        <f>IF(A47="","",'1042Bd Stammdaten Mitarb.'!Q43-'1042Bd Stammdaten Mitarb.'!R43)</f>
        <v/>
      </c>
      <c r="AA47" s="265" t="str">
        <f t="shared" si="19"/>
        <v/>
      </c>
      <c r="AB47" s="266" t="str">
        <f t="shared" si="20"/>
        <v/>
      </c>
      <c r="AC47" s="266" t="str">
        <f t="shared" si="21"/>
        <v/>
      </c>
      <c r="AD47" s="266" t="str">
        <f t="shared" si="22"/>
        <v/>
      </c>
      <c r="AE47" s="267" t="str">
        <f t="shared" si="23"/>
        <v/>
      </c>
      <c r="AF47" s="267" t="str">
        <f>IF(K47="","",K47*AF$8 - MAX('1042Bd Stammdaten Mitarb.'!S43-M47,0))</f>
        <v/>
      </c>
      <c r="AG47" s="267" t="str">
        <f t="shared" si="24"/>
        <v/>
      </c>
      <c r="AH47" s="267" t="str">
        <f t="shared" si="25"/>
        <v/>
      </c>
      <c r="AI47" s="267" t="str">
        <f t="shared" si="26"/>
        <v/>
      </c>
      <c r="AJ47" s="267" t="str">
        <f>IF(OR($C47="",K47="",O47=""),"",MAX(P47+'1042Bd Stammdaten Mitarb.'!T43-O47,0))</f>
        <v/>
      </c>
      <c r="AK47" s="267" t="str">
        <f>IF('1042Bd Stammdaten Mitarb.'!T43="","",'1042Bd Stammdaten Mitarb.'!T43)</f>
        <v/>
      </c>
      <c r="AL47" s="267" t="str">
        <f t="shared" si="27"/>
        <v/>
      </c>
      <c r="AM47" s="268" t="str">
        <f t="shared" si="32"/>
        <v/>
      </c>
      <c r="AN47" s="269" t="str">
        <f t="shared" si="28"/>
        <v/>
      </c>
      <c r="AO47" s="267" t="str">
        <f t="shared" si="29"/>
        <v/>
      </c>
      <c r="AP47" s="267" t="str">
        <f>IF(E47="","",'1042Bd Stammdaten Mitarb.'!P43)</f>
        <v/>
      </c>
      <c r="AQ47" s="270">
        <f>IF('1042Bd Stammdaten Mitarb.'!Y43&gt;0,AG47,0)</f>
        <v>0</v>
      </c>
      <c r="AR47" s="271">
        <f>IF('1042Bd Stammdaten Mitarb.'!Y43&gt;0,'1042Bd Stammdaten Mitarb.'!T43,0)</f>
        <v>0</v>
      </c>
      <c r="AS47" s="267" t="str">
        <f t="shared" si="30"/>
        <v/>
      </c>
      <c r="AT47" s="267">
        <f>'1042Bd Stammdaten Mitarb.'!P43</f>
        <v>0</v>
      </c>
      <c r="AU47" s="267">
        <f t="shared" si="31"/>
        <v>0</v>
      </c>
      <c r="AV47" s="272"/>
    </row>
    <row r="48" spans="1:48" s="57" customFormat="1" ht="16.899999999999999" customHeight="1" x14ac:dyDescent="0.25">
      <c r="A48" s="304" t="str">
        <f>IF('1042Bd Stammdaten Mitarb.'!A44="","",'1042Bd Stammdaten Mitarb.'!A44)</f>
        <v/>
      </c>
      <c r="B48" s="305" t="str">
        <f>IF('1042Bd Stammdaten Mitarb.'!B44="","",'1042Bd Stammdaten Mitarb.'!B44)</f>
        <v/>
      </c>
      <c r="C48" s="261" t="str">
        <f>IF('1042Bd Stammdaten Mitarb.'!C44="","",'1042Bd Stammdaten Mitarb.'!C44)</f>
        <v/>
      </c>
      <c r="D48" s="340" t="str">
        <f>IF('1042Bd Stammdaten Mitarb.'!AJ44="","",'1042Bd Stammdaten Mitarb.'!AJ44)</f>
        <v/>
      </c>
      <c r="E48" s="341" t="str">
        <f>IF('1042Bd Stammdaten Mitarb.'!N44="","",'1042Bd Stammdaten Mitarb.'!N44)</f>
        <v/>
      </c>
      <c r="F48" s="342" t="str">
        <f>IF('1042Bd Stammdaten Mitarb.'!O44="","",'1042Bd Stammdaten Mitarb.'!O44)</f>
        <v/>
      </c>
      <c r="G48" s="343" t="str">
        <f>IF('1042Bd Stammdaten Mitarb.'!P44="","",'1042Bd Stammdaten Mitarb.'!P44)</f>
        <v/>
      </c>
      <c r="H48" s="344" t="str">
        <f>IF('1042Bd Stammdaten Mitarb.'!Q44="","",'1042Bd Stammdaten Mitarb.'!Q44)</f>
        <v/>
      </c>
      <c r="I48" s="345" t="str">
        <f>IF('1042Bd Stammdaten Mitarb.'!R44="","",'1042Bd Stammdaten Mitarb.'!R44)</f>
        <v/>
      </c>
      <c r="J48" s="346" t="str">
        <f t="shared" si="8"/>
        <v/>
      </c>
      <c r="K48" s="342" t="str">
        <f t="shared" si="9"/>
        <v/>
      </c>
      <c r="L48" s="342" t="str">
        <f>IF('1042Bd Stammdaten Mitarb.'!S44="","",'1042Bd Stammdaten Mitarb.'!S44)</f>
        <v/>
      </c>
      <c r="M48" s="347" t="str">
        <f t="shared" si="10"/>
        <v/>
      </c>
      <c r="N48" s="340" t="str">
        <f t="shared" si="11"/>
        <v/>
      </c>
      <c r="O48" s="348" t="str">
        <f t="shared" si="12"/>
        <v/>
      </c>
      <c r="P48" s="349" t="str">
        <f t="shared" si="13"/>
        <v/>
      </c>
      <c r="Q48" s="350" t="str">
        <f t="shared" si="14"/>
        <v/>
      </c>
      <c r="R48" s="351" t="str">
        <f t="shared" si="15"/>
        <v/>
      </c>
      <c r="S48" s="340" t="str">
        <f t="shared" si="16"/>
        <v/>
      </c>
      <c r="T48" s="342" t="str">
        <f>IF(R48="","",MAX((O48-AR48)*'1042Ad Antrag'!$B$31,0))</f>
        <v/>
      </c>
      <c r="U48" s="352" t="str">
        <f t="shared" si="17"/>
        <v/>
      </c>
      <c r="V48" s="262"/>
      <c r="W48" s="263"/>
      <c r="X48" s="190">
        <f>'1042Bd Stammdaten Mitarb.'!M44</f>
        <v>0</v>
      </c>
      <c r="Y48" s="264" t="str">
        <f t="shared" si="18"/>
        <v/>
      </c>
      <c r="Z48" s="265" t="str">
        <f>IF(A48="","",'1042Bd Stammdaten Mitarb.'!Q44-'1042Bd Stammdaten Mitarb.'!R44)</f>
        <v/>
      </c>
      <c r="AA48" s="265" t="str">
        <f t="shared" si="19"/>
        <v/>
      </c>
      <c r="AB48" s="266" t="str">
        <f t="shared" si="20"/>
        <v/>
      </c>
      <c r="AC48" s="266" t="str">
        <f t="shared" si="21"/>
        <v/>
      </c>
      <c r="AD48" s="266" t="str">
        <f t="shared" si="22"/>
        <v/>
      </c>
      <c r="AE48" s="267" t="str">
        <f t="shared" si="23"/>
        <v/>
      </c>
      <c r="AF48" s="267" t="str">
        <f>IF(K48="","",K48*AF$8 - MAX('1042Bd Stammdaten Mitarb.'!S44-M48,0))</f>
        <v/>
      </c>
      <c r="AG48" s="267" t="str">
        <f t="shared" si="24"/>
        <v/>
      </c>
      <c r="AH48" s="267" t="str">
        <f t="shared" si="25"/>
        <v/>
      </c>
      <c r="AI48" s="267" t="str">
        <f t="shared" si="26"/>
        <v/>
      </c>
      <c r="AJ48" s="267" t="str">
        <f>IF(OR($C48="",K48="",O48=""),"",MAX(P48+'1042Bd Stammdaten Mitarb.'!T44-O48,0))</f>
        <v/>
      </c>
      <c r="AK48" s="267" t="str">
        <f>IF('1042Bd Stammdaten Mitarb.'!T44="","",'1042Bd Stammdaten Mitarb.'!T44)</f>
        <v/>
      </c>
      <c r="AL48" s="267" t="str">
        <f t="shared" si="27"/>
        <v/>
      </c>
      <c r="AM48" s="268" t="str">
        <f t="shared" si="32"/>
        <v/>
      </c>
      <c r="AN48" s="269" t="str">
        <f t="shared" si="28"/>
        <v/>
      </c>
      <c r="AO48" s="267" t="str">
        <f t="shared" si="29"/>
        <v/>
      </c>
      <c r="AP48" s="267" t="str">
        <f>IF(E48="","",'1042Bd Stammdaten Mitarb.'!P44)</f>
        <v/>
      </c>
      <c r="AQ48" s="270">
        <f>IF('1042Bd Stammdaten Mitarb.'!Y44&gt;0,AG48,0)</f>
        <v>0</v>
      </c>
      <c r="AR48" s="271">
        <f>IF('1042Bd Stammdaten Mitarb.'!Y44&gt;0,'1042Bd Stammdaten Mitarb.'!T44,0)</f>
        <v>0</v>
      </c>
      <c r="AS48" s="267" t="str">
        <f t="shared" si="30"/>
        <v/>
      </c>
      <c r="AT48" s="267">
        <f>'1042Bd Stammdaten Mitarb.'!P44</f>
        <v>0</v>
      </c>
      <c r="AU48" s="267">
        <f t="shared" si="31"/>
        <v>0</v>
      </c>
      <c r="AV48" s="272"/>
    </row>
    <row r="49" spans="1:48" s="57" customFormat="1" ht="16.899999999999999" customHeight="1" x14ac:dyDescent="0.25">
      <c r="A49" s="304" t="str">
        <f>IF('1042Bd Stammdaten Mitarb.'!A45="","",'1042Bd Stammdaten Mitarb.'!A45)</f>
        <v/>
      </c>
      <c r="B49" s="305" t="str">
        <f>IF('1042Bd Stammdaten Mitarb.'!B45="","",'1042Bd Stammdaten Mitarb.'!B45)</f>
        <v/>
      </c>
      <c r="C49" s="261" t="str">
        <f>IF('1042Bd Stammdaten Mitarb.'!C45="","",'1042Bd Stammdaten Mitarb.'!C45)</f>
        <v/>
      </c>
      <c r="D49" s="340" t="str">
        <f>IF('1042Bd Stammdaten Mitarb.'!AJ45="","",'1042Bd Stammdaten Mitarb.'!AJ45)</f>
        <v/>
      </c>
      <c r="E49" s="341" t="str">
        <f>IF('1042Bd Stammdaten Mitarb.'!N45="","",'1042Bd Stammdaten Mitarb.'!N45)</f>
        <v/>
      </c>
      <c r="F49" s="342" t="str">
        <f>IF('1042Bd Stammdaten Mitarb.'!O45="","",'1042Bd Stammdaten Mitarb.'!O45)</f>
        <v/>
      </c>
      <c r="G49" s="343" t="str">
        <f>IF('1042Bd Stammdaten Mitarb.'!P45="","",'1042Bd Stammdaten Mitarb.'!P45)</f>
        <v/>
      </c>
      <c r="H49" s="344" t="str">
        <f>IF('1042Bd Stammdaten Mitarb.'!Q45="","",'1042Bd Stammdaten Mitarb.'!Q45)</f>
        <v/>
      </c>
      <c r="I49" s="345" t="str">
        <f>IF('1042Bd Stammdaten Mitarb.'!R45="","",'1042Bd Stammdaten Mitarb.'!R45)</f>
        <v/>
      </c>
      <c r="J49" s="346" t="str">
        <f t="shared" si="8"/>
        <v/>
      </c>
      <c r="K49" s="342" t="str">
        <f t="shared" si="9"/>
        <v/>
      </c>
      <c r="L49" s="342" t="str">
        <f>IF('1042Bd Stammdaten Mitarb.'!S45="","",'1042Bd Stammdaten Mitarb.'!S45)</f>
        <v/>
      </c>
      <c r="M49" s="347" t="str">
        <f t="shared" si="10"/>
        <v/>
      </c>
      <c r="N49" s="340" t="str">
        <f t="shared" si="11"/>
        <v/>
      </c>
      <c r="O49" s="348" t="str">
        <f t="shared" si="12"/>
        <v/>
      </c>
      <c r="P49" s="349" t="str">
        <f t="shared" si="13"/>
        <v/>
      </c>
      <c r="Q49" s="350" t="str">
        <f t="shared" si="14"/>
        <v/>
      </c>
      <c r="R49" s="351" t="str">
        <f t="shared" si="15"/>
        <v/>
      </c>
      <c r="S49" s="340" t="str">
        <f t="shared" si="16"/>
        <v/>
      </c>
      <c r="T49" s="342" t="str">
        <f>IF(R49="","",MAX((O49-AR49)*'1042Ad Antrag'!$B$31,0))</f>
        <v/>
      </c>
      <c r="U49" s="352" t="str">
        <f t="shared" si="17"/>
        <v/>
      </c>
      <c r="V49" s="262"/>
      <c r="W49" s="263"/>
      <c r="X49" s="190">
        <f>'1042Bd Stammdaten Mitarb.'!M45</f>
        <v>0</v>
      </c>
      <c r="Y49" s="264" t="str">
        <f t="shared" si="18"/>
        <v/>
      </c>
      <c r="Z49" s="265" t="str">
        <f>IF(A49="","",'1042Bd Stammdaten Mitarb.'!Q45-'1042Bd Stammdaten Mitarb.'!R45)</f>
        <v/>
      </c>
      <c r="AA49" s="265" t="str">
        <f t="shared" si="19"/>
        <v/>
      </c>
      <c r="AB49" s="266" t="str">
        <f t="shared" si="20"/>
        <v/>
      </c>
      <c r="AC49" s="266" t="str">
        <f t="shared" si="21"/>
        <v/>
      </c>
      <c r="AD49" s="266" t="str">
        <f t="shared" si="22"/>
        <v/>
      </c>
      <c r="AE49" s="267" t="str">
        <f t="shared" si="23"/>
        <v/>
      </c>
      <c r="AF49" s="267" t="str">
        <f>IF(K49="","",K49*AF$8 - MAX('1042Bd Stammdaten Mitarb.'!S45-M49,0))</f>
        <v/>
      </c>
      <c r="AG49" s="267" t="str">
        <f t="shared" si="24"/>
        <v/>
      </c>
      <c r="AH49" s="267" t="str">
        <f t="shared" si="25"/>
        <v/>
      </c>
      <c r="AI49" s="267" t="str">
        <f t="shared" si="26"/>
        <v/>
      </c>
      <c r="AJ49" s="267" t="str">
        <f>IF(OR($C49="",K49="",O49=""),"",MAX(P49+'1042Bd Stammdaten Mitarb.'!T45-O49,0))</f>
        <v/>
      </c>
      <c r="AK49" s="267" t="str">
        <f>IF('1042Bd Stammdaten Mitarb.'!T45="","",'1042Bd Stammdaten Mitarb.'!T45)</f>
        <v/>
      </c>
      <c r="AL49" s="267" t="str">
        <f t="shared" si="27"/>
        <v/>
      </c>
      <c r="AM49" s="268" t="str">
        <f t="shared" si="32"/>
        <v/>
      </c>
      <c r="AN49" s="269" t="str">
        <f t="shared" si="28"/>
        <v/>
      </c>
      <c r="AO49" s="267" t="str">
        <f t="shared" si="29"/>
        <v/>
      </c>
      <c r="AP49" s="267" t="str">
        <f>IF(E49="","",'1042Bd Stammdaten Mitarb.'!P45)</f>
        <v/>
      </c>
      <c r="AQ49" s="270">
        <f>IF('1042Bd Stammdaten Mitarb.'!Y45&gt;0,AG49,0)</f>
        <v>0</v>
      </c>
      <c r="AR49" s="271">
        <f>IF('1042Bd Stammdaten Mitarb.'!Y45&gt;0,'1042Bd Stammdaten Mitarb.'!T45,0)</f>
        <v>0</v>
      </c>
      <c r="AS49" s="267" t="str">
        <f t="shared" si="30"/>
        <v/>
      </c>
      <c r="AT49" s="267">
        <f>'1042Bd Stammdaten Mitarb.'!P45</f>
        <v>0</v>
      </c>
      <c r="AU49" s="267">
        <f t="shared" si="31"/>
        <v>0</v>
      </c>
      <c r="AV49" s="272"/>
    </row>
    <row r="50" spans="1:48" s="57" customFormat="1" ht="16.899999999999999" customHeight="1" x14ac:dyDescent="0.25">
      <c r="A50" s="304" t="str">
        <f>IF('1042Bd Stammdaten Mitarb.'!A46="","",'1042Bd Stammdaten Mitarb.'!A46)</f>
        <v/>
      </c>
      <c r="B50" s="305" t="str">
        <f>IF('1042Bd Stammdaten Mitarb.'!B46="","",'1042Bd Stammdaten Mitarb.'!B46)</f>
        <v/>
      </c>
      <c r="C50" s="261" t="str">
        <f>IF('1042Bd Stammdaten Mitarb.'!C46="","",'1042Bd Stammdaten Mitarb.'!C46)</f>
        <v/>
      </c>
      <c r="D50" s="340" t="str">
        <f>IF('1042Bd Stammdaten Mitarb.'!AJ46="","",'1042Bd Stammdaten Mitarb.'!AJ46)</f>
        <v/>
      </c>
      <c r="E50" s="341" t="str">
        <f>IF('1042Bd Stammdaten Mitarb.'!N46="","",'1042Bd Stammdaten Mitarb.'!N46)</f>
        <v/>
      </c>
      <c r="F50" s="342" t="str">
        <f>IF('1042Bd Stammdaten Mitarb.'!O46="","",'1042Bd Stammdaten Mitarb.'!O46)</f>
        <v/>
      </c>
      <c r="G50" s="343" t="str">
        <f>IF('1042Bd Stammdaten Mitarb.'!P46="","",'1042Bd Stammdaten Mitarb.'!P46)</f>
        <v/>
      </c>
      <c r="H50" s="344" t="str">
        <f>IF('1042Bd Stammdaten Mitarb.'!Q46="","",'1042Bd Stammdaten Mitarb.'!Q46)</f>
        <v/>
      </c>
      <c r="I50" s="345" t="str">
        <f>IF('1042Bd Stammdaten Mitarb.'!R46="","",'1042Bd Stammdaten Mitarb.'!R46)</f>
        <v/>
      </c>
      <c r="J50" s="346" t="str">
        <f t="shared" si="8"/>
        <v/>
      </c>
      <c r="K50" s="342" t="str">
        <f t="shared" si="9"/>
        <v/>
      </c>
      <c r="L50" s="342" t="str">
        <f>IF('1042Bd Stammdaten Mitarb.'!S46="","",'1042Bd Stammdaten Mitarb.'!S46)</f>
        <v/>
      </c>
      <c r="M50" s="347" t="str">
        <f t="shared" si="10"/>
        <v/>
      </c>
      <c r="N50" s="340" t="str">
        <f t="shared" si="11"/>
        <v/>
      </c>
      <c r="O50" s="348" t="str">
        <f t="shared" si="12"/>
        <v/>
      </c>
      <c r="P50" s="349" t="str">
        <f t="shared" si="13"/>
        <v/>
      </c>
      <c r="Q50" s="350" t="str">
        <f t="shared" si="14"/>
        <v/>
      </c>
      <c r="R50" s="351" t="str">
        <f t="shared" si="15"/>
        <v/>
      </c>
      <c r="S50" s="340" t="str">
        <f t="shared" si="16"/>
        <v/>
      </c>
      <c r="T50" s="342" t="str">
        <f>IF(R50="","",MAX((O50-AR50)*'1042Ad Antrag'!$B$31,0))</f>
        <v/>
      </c>
      <c r="U50" s="352" t="str">
        <f t="shared" si="17"/>
        <v/>
      </c>
      <c r="V50" s="262"/>
      <c r="W50" s="263"/>
      <c r="X50" s="190">
        <f>'1042Bd Stammdaten Mitarb.'!M46</f>
        <v>0</v>
      </c>
      <c r="Y50" s="264" t="str">
        <f t="shared" si="18"/>
        <v/>
      </c>
      <c r="Z50" s="265" t="str">
        <f>IF(A50="","",'1042Bd Stammdaten Mitarb.'!Q46-'1042Bd Stammdaten Mitarb.'!R46)</f>
        <v/>
      </c>
      <c r="AA50" s="265" t="str">
        <f t="shared" si="19"/>
        <v/>
      </c>
      <c r="AB50" s="266" t="str">
        <f t="shared" si="20"/>
        <v/>
      </c>
      <c r="AC50" s="266" t="str">
        <f t="shared" si="21"/>
        <v/>
      </c>
      <c r="AD50" s="266" t="str">
        <f t="shared" si="22"/>
        <v/>
      </c>
      <c r="AE50" s="267" t="str">
        <f t="shared" si="23"/>
        <v/>
      </c>
      <c r="AF50" s="267" t="str">
        <f>IF(K50="","",K50*AF$8 - MAX('1042Bd Stammdaten Mitarb.'!S46-M50,0))</f>
        <v/>
      </c>
      <c r="AG50" s="267" t="str">
        <f t="shared" si="24"/>
        <v/>
      </c>
      <c r="AH50" s="267" t="str">
        <f t="shared" si="25"/>
        <v/>
      </c>
      <c r="AI50" s="267" t="str">
        <f t="shared" si="26"/>
        <v/>
      </c>
      <c r="AJ50" s="267" t="str">
        <f>IF(OR($C50="",K50="",O50=""),"",MAX(P50+'1042Bd Stammdaten Mitarb.'!T46-O50,0))</f>
        <v/>
      </c>
      <c r="AK50" s="267" t="str">
        <f>IF('1042Bd Stammdaten Mitarb.'!T46="","",'1042Bd Stammdaten Mitarb.'!T46)</f>
        <v/>
      </c>
      <c r="AL50" s="267" t="str">
        <f t="shared" si="27"/>
        <v/>
      </c>
      <c r="AM50" s="268" t="str">
        <f t="shared" si="32"/>
        <v/>
      </c>
      <c r="AN50" s="269" t="str">
        <f t="shared" si="28"/>
        <v/>
      </c>
      <c r="AO50" s="267" t="str">
        <f t="shared" si="29"/>
        <v/>
      </c>
      <c r="AP50" s="267" t="str">
        <f>IF(E50="","",'1042Bd Stammdaten Mitarb.'!P46)</f>
        <v/>
      </c>
      <c r="AQ50" s="270">
        <f>IF('1042Bd Stammdaten Mitarb.'!Y46&gt;0,AG50,0)</f>
        <v>0</v>
      </c>
      <c r="AR50" s="271">
        <f>IF('1042Bd Stammdaten Mitarb.'!Y46&gt;0,'1042Bd Stammdaten Mitarb.'!T46,0)</f>
        <v>0</v>
      </c>
      <c r="AS50" s="267" t="str">
        <f t="shared" si="30"/>
        <v/>
      </c>
      <c r="AT50" s="267">
        <f>'1042Bd Stammdaten Mitarb.'!P46</f>
        <v>0</v>
      </c>
      <c r="AU50" s="267">
        <f t="shared" si="31"/>
        <v>0</v>
      </c>
      <c r="AV50" s="272"/>
    </row>
    <row r="51" spans="1:48" s="57" customFormat="1" ht="16.899999999999999" customHeight="1" x14ac:dyDescent="0.25">
      <c r="A51" s="304" t="str">
        <f>IF('1042Bd Stammdaten Mitarb.'!A47="","",'1042Bd Stammdaten Mitarb.'!A47)</f>
        <v/>
      </c>
      <c r="B51" s="305" t="str">
        <f>IF('1042Bd Stammdaten Mitarb.'!B47="","",'1042Bd Stammdaten Mitarb.'!B47)</f>
        <v/>
      </c>
      <c r="C51" s="261" t="str">
        <f>IF('1042Bd Stammdaten Mitarb.'!C47="","",'1042Bd Stammdaten Mitarb.'!C47)</f>
        <v/>
      </c>
      <c r="D51" s="340" t="str">
        <f>IF('1042Bd Stammdaten Mitarb.'!AJ47="","",'1042Bd Stammdaten Mitarb.'!AJ47)</f>
        <v/>
      </c>
      <c r="E51" s="341" t="str">
        <f>IF('1042Bd Stammdaten Mitarb.'!N47="","",'1042Bd Stammdaten Mitarb.'!N47)</f>
        <v/>
      </c>
      <c r="F51" s="342" t="str">
        <f>IF('1042Bd Stammdaten Mitarb.'!O47="","",'1042Bd Stammdaten Mitarb.'!O47)</f>
        <v/>
      </c>
      <c r="G51" s="343" t="str">
        <f>IF('1042Bd Stammdaten Mitarb.'!P47="","",'1042Bd Stammdaten Mitarb.'!P47)</f>
        <v/>
      </c>
      <c r="H51" s="344" t="str">
        <f>IF('1042Bd Stammdaten Mitarb.'!Q47="","",'1042Bd Stammdaten Mitarb.'!Q47)</f>
        <v/>
      </c>
      <c r="I51" s="345" t="str">
        <f>IF('1042Bd Stammdaten Mitarb.'!R47="","",'1042Bd Stammdaten Mitarb.'!R47)</f>
        <v/>
      </c>
      <c r="J51" s="346" t="str">
        <f t="shared" si="8"/>
        <v/>
      </c>
      <c r="K51" s="342" t="str">
        <f t="shared" si="9"/>
        <v/>
      </c>
      <c r="L51" s="342" t="str">
        <f>IF('1042Bd Stammdaten Mitarb.'!S47="","",'1042Bd Stammdaten Mitarb.'!S47)</f>
        <v/>
      </c>
      <c r="M51" s="347" t="str">
        <f t="shared" si="10"/>
        <v/>
      </c>
      <c r="N51" s="340" t="str">
        <f t="shared" si="11"/>
        <v/>
      </c>
      <c r="O51" s="348" t="str">
        <f t="shared" si="12"/>
        <v/>
      </c>
      <c r="P51" s="349" t="str">
        <f t="shared" si="13"/>
        <v/>
      </c>
      <c r="Q51" s="350" t="str">
        <f t="shared" si="14"/>
        <v/>
      </c>
      <c r="R51" s="351" t="str">
        <f t="shared" si="15"/>
        <v/>
      </c>
      <c r="S51" s="340" t="str">
        <f t="shared" si="16"/>
        <v/>
      </c>
      <c r="T51" s="342" t="str">
        <f>IF(R51="","",MAX((O51-AR51)*'1042Ad Antrag'!$B$31,0))</f>
        <v/>
      </c>
      <c r="U51" s="352" t="str">
        <f t="shared" si="17"/>
        <v/>
      </c>
      <c r="V51" s="262"/>
      <c r="W51" s="263"/>
      <c r="X51" s="190">
        <f>'1042Bd Stammdaten Mitarb.'!M47</f>
        <v>0</v>
      </c>
      <c r="Y51" s="264" t="str">
        <f t="shared" si="18"/>
        <v/>
      </c>
      <c r="Z51" s="265" t="str">
        <f>IF(A51="","",'1042Bd Stammdaten Mitarb.'!Q47-'1042Bd Stammdaten Mitarb.'!R47)</f>
        <v/>
      </c>
      <c r="AA51" s="265" t="str">
        <f t="shared" si="19"/>
        <v/>
      </c>
      <c r="AB51" s="266" t="str">
        <f t="shared" si="20"/>
        <v/>
      </c>
      <c r="AC51" s="266" t="str">
        <f t="shared" si="21"/>
        <v/>
      </c>
      <c r="AD51" s="266" t="str">
        <f t="shared" si="22"/>
        <v/>
      </c>
      <c r="AE51" s="267" t="str">
        <f t="shared" si="23"/>
        <v/>
      </c>
      <c r="AF51" s="267" t="str">
        <f>IF(K51="","",K51*AF$8 - MAX('1042Bd Stammdaten Mitarb.'!S47-M51,0))</f>
        <v/>
      </c>
      <c r="AG51" s="267" t="str">
        <f t="shared" si="24"/>
        <v/>
      </c>
      <c r="AH51" s="267" t="str">
        <f t="shared" si="25"/>
        <v/>
      </c>
      <c r="AI51" s="267" t="str">
        <f t="shared" si="26"/>
        <v/>
      </c>
      <c r="AJ51" s="267" t="str">
        <f>IF(OR($C51="",K51="",O51=""),"",MAX(P51+'1042Bd Stammdaten Mitarb.'!T47-O51,0))</f>
        <v/>
      </c>
      <c r="AK51" s="267" t="str">
        <f>IF('1042Bd Stammdaten Mitarb.'!T47="","",'1042Bd Stammdaten Mitarb.'!T47)</f>
        <v/>
      </c>
      <c r="AL51" s="267" t="str">
        <f t="shared" si="27"/>
        <v/>
      </c>
      <c r="AM51" s="268" t="str">
        <f t="shared" si="32"/>
        <v/>
      </c>
      <c r="AN51" s="269" t="str">
        <f t="shared" si="28"/>
        <v/>
      </c>
      <c r="AO51" s="267" t="str">
        <f t="shared" si="29"/>
        <v/>
      </c>
      <c r="AP51" s="267" t="str">
        <f>IF(E51="","",'1042Bd Stammdaten Mitarb.'!P47)</f>
        <v/>
      </c>
      <c r="AQ51" s="270">
        <f>IF('1042Bd Stammdaten Mitarb.'!Y47&gt;0,AG51,0)</f>
        <v>0</v>
      </c>
      <c r="AR51" s="271">
        <f>IF('1042Bd Stammdaten Mitarb.'!Y47&gt;0,'1042Bd Stammdaten Mitarb.'!T47,0)</f>
        <v>0</v>
      </c>
      <c r="AS51" s="267" t="str">
        <f t="shared" si="30"/>
        <v/>
      </c>
      <c r="AT51" s="267">
        <f>'1042Bd Stammdaten Mitarb.'!P47</f>
        <v>0</v>
      </c>
      <c r="AU51" s="267">
        <f t="shared" si="31"/>
        <v>0</v>
      </c>
      <c r="AV51" s="272"/>
    </row>
    <row r="52" spans="1:48" s="57" customFormat="1" ht="16.899999999999999" customHeight="1" x14ac:dyDescent="0.25">
      <c r="A52" s="304" t="str">
        <f>IF('1042Bd Stammdaten Mitarb.'!A48="","",'1042Bd Stammdaten Mitarb.'!A48)</f>
        <v/>
      </c>
      <c r="B52" s="305" t="str">
        <f>IF('1042Bd Stammdaten Mitarb.'!B48="","",'1042Bd Stammdaten Mitarb.'!B48)</f>
        <v/>
      </c>
      <c r="C52" s="261" t="str">
        <f>IF('1042Bd Stammdaten Mitarb.'!C48="","",'1042Bd Stammdaten Mitarb.'!C48)</f>
        <v/>
      </c>
      <c r="D52" s="340" t="str">
        <f>IF('1042Bd Stammdaten Mitarb.'!AJ48="","",'1042Bd Stammdaten Mitarb.'!AJ48)</f>
        <v/>
      </c>
      <c r="E52" s="341" t="str">
        <f>IF('1042Bd Stammdaten Mitarb.'!N48="","",'1042Bd Stammdaten Mitarb.'!N48)</f>
        <v/>
      </c>
      <c r="F52" s="342" t="str">
        <f>IF('1042Bd Stammdaten Mitarb.'!O48="","",'1042Bd Stammdaten Mitarb.'!O48)</f>
        <v/>
      </c>
      <c r="G52" s="343" t="str">
        <f>IF('1042Bd Stammdaten Mitarb.'!P48="","",'1042Bd Stammdaten Mitarb.'!P48)</f>
        <v/>
      </c>
      <c r="H52" s="344" t="str">
        <f>IF('1042Bd Stammdaten Mitarb.'!Q48="","",'1042Bd Stammdaten Mitarb.'!Q48)</f>
        <v/>
      </c>
      <c r="I52" s="345" t="str">
        <f>IF('1042Bd Stammdaten Mitarb.'!R48="","",'1042Bd Stammdaten Mitarb.'!R48)</f>
        <v/>
      </c>
      <c r="J52" s="346" t="str">
        <f t="shared" si="8"/>
        <v/>
      </c>
      <c r="K52" s="342" t="str">
        <f t="shared" si="9"/>
        <v/>
      </c>
      <c r="L52" s="342" t="str">
        <f>IF('1042Bd Stammdaten Mitarb.'!S48="","",'1042Bd Stammdaten Mitarb.'!S48)</f>
        <v/>
      </c>
      <c r="M52" s="347" t="str">
        <f t="shared" si="10"/>
        <v/>
      </c>
      <c r="N52" s="340" t="str">
        <f t="shared" si="11"/>
        <v/>
      </c>
      <c r="O52" s="348" t="str">
        <f t="shared" si="12"/>
        <v/>
      </c>
      <c r="P52" s="349" t="str">
        <f t="shared" si="13"/>
        <v/>
      </c>
      <c r="Q52" s="350" t="str">
        <f t="shared" si="14"/>
        <v/>
      </c>
      <c r="R52" s="351" t="str">
        <f t="shared" si="15"/>
        <v/>
      </c>
      <c r="S52" s="340" t="str">
        <f t="shared" si="16"/>
        <v/>
      </c>
      <c r="T52" s="342" t="str">
        <f>IF(R52="","",MAX((O52-AR52)*'1042Ad Antrag'!$B$31,0))</f>
        <v/>
      </c>
      <c r="U52" s="352" t="str">
        <f t="shared" si="17"/>
        <v/>
      </c>
      <c r="V52" s="262"/>
      <c r="W52" s="263"/>
      <c r="X52" s="190">
        <f>'1042Bd Stammdaten Mitarb.'!M48</f>
        <v>0</v>
      </c>
      <c r="Y52" s="264" t="str">
        <f t="shared" si="18"/>
        <v/>
      </c>
      <c r="Z52" s="265" t="str">
        <f>IF(A52="","",'1042Bd Stammdaten Mitarb.'!Q48-'1042Bd Stammdaten Mitarb.'!R48)</f>
        <v/>
      </c>
      <c r="AA52" s="265" t="str">
        <f t="shared" si="19"/>
        <v/>
      </c>
      <c r="AB52" s="266" t="str">
        <f t="shared" si="20"/>
        <v/>
      </c>
      <c r="AC52" s="266" t="str">
        <f t="shared" si="21"/>
        <v/>
      </c>
      <c r="AD52" s="266" t="str">
        <f t="shared" si="22"/>
        <v/>
      </c>
      <c r="AE52" s="267" t="str">
        <f t="shared" si="23"/>
        <v/>
      </c>
      <c r="AF52" s="267" t="str">
        <f>IF(K52="","",K52*AF$8 - MAX('1042Bd Stammdaten Mitarb.'!S48-M52,0))</f>
        <v/>
      </c>
      <c r="AG52" s="267" t="str">
        <f t="shared" si="24"/>
        <v/>
      </c>
      <c r="AH52" s="267" t="str">
        <f t="shared" si="25"/>
        <v/>
      </c>
      <c r="AI52" s="267" t="str">
        <f t="shared" si="26"/>
        <v/>
      </c>
      <c r="AJ52" s="267" t="str">
        <f>IF(OR($C52="",K52="",O52=""),"",MAX(P52+'1042Bd Stammdaten Mitarb.'!T48-O52,0))</f>
        <v/>
      </c>
      <c r="AK52" s="267" t="str">
        <f>IF('1042Bd Stammdaten Mitarb.'!T48="","",'1042Bd Stammdaten Mitarb.'!T48)</f>
        <v/>
      </c>
      <c r="AL52" s="267" t="str">
        <f t="shared" si="27"/>
        <v/>
      </c>
      <c r="AM52" s="268" t="str">
        <f t="shared" si="32"/>
        <v/>
      </c>
      <c r="AN52" s="269" t="str">
        <f t="shared" si="28"/>
        <v/>
      </c>
      <c r="AO52" s="267" t="str">
        <f t="shared" si="29"/>
        <v/>
      </c>
      <c r="AP52" s="267" t="str">
        <f>IF(E52="","",'1042Bd Stammdaten Mitarb.'!P48)</f>
        <v/>
      </c>
      <c r="AQ52" s="270">
        <f>IF('1042Bd Stammdaten Mitarb.'!Y48&gt;0,AG52,0)</f>
        <v>0</v>
      </c>
      <c r="AR52" s="271">
        <f>IF('1042Bd Stammdaten Mitarb.'!Y48&gt;0,'1042Bd Stammdaten Mitarb.'!T48,0)</f>
        <v>0</v>
      </c>
      <c r="AS52" s="267" t="str">
        <f t="shared" si="30"/>
        <v/>
      </c>
      <c r="AT52" s="267">
        <f>'1042Bd Stammdaten Mitarb.'!P48</f>
        <v>0</v>
      </c>
      <c r="AU52" s="267">
        <f t="shared" si="31"/>
        <v>0</v>
      </c>
      <c r="AV52" s="272"/>
    </row>
    <row r="53" spans="1:48" s="57" customFormat="1" ht="16.899999999999999" customHeight="1" x14ac:dyDescent="0.25">
      <c r="A53" s="304" t="str">
        <f>IF('1042Bd Stammdaten Mitarb.'!A49="","",'1042Bd Stammdaten Mitarb.'!A49)</f>
        <v/>
      </c>
      <c r="B53" s="305" t="str">
        <f>IF('1042Bd Stammdaten Mitarb.'!B49="","",'1042Bd Stammdaten Mitarb.'!B49)</f>
        <v/>
      </c>
      <c r="C53" s="261" t="str">
        <f>IF('1042Bd Stammdaten Mitarb.'!C49="","",'1042Bd Stammdaten Mitarb.'!C49)</f>
        <v/>
      </c>
      <c r="D53" s="340" t="str">
        <f>IF('1042Bd Stammdaten Mitarb.'!AJ49="","",'1042Bd Stammdaten Mitarb.'!AJ49)</f>
        <v/>
      </c>
      <c r="E53" s="341" t="str">
        <f>IF('1042Bd Stammdaten Mitarb.'!N49="","",'1042Bd Stammdaten Mitarb.'!N49)</f>
        <v/>
      </c>
      <c r="F53" s="342" t="str">
        <f>IF('1042Bd Stammdaten Mitarb.'!O49="","",'1042Bd Stammdaten Mitarb.'!O49)</f>
        <v/>
      </c>
      <c r="G53" s="343" t="str">
        <f>IF('1042Bd Stammdaten Mitarb.'!P49="","",'1042Bd Stammdaten Mitarb.'!P49)</f>
        <v/>
      </c>
      <c r="H53" s="344" t="str">
        <f>IF('1042Bd Stammdaten Mitarb.'!Q49="","",'1042Bd Stammdaten Mitarb.'!Q49)</f>
        <v/>
      </c>
      <c r="I53" s="345" t="str">
        <f>IF('1042Bd Stammdaten Mitarb.'!R49="","",'1042Bd Stammdaten Mitarb.'!R49)</f>
        <v/>
      </c>
      <c r="J53" s="346" t="str">
        <f t="shared" si="8"/>
        <v/>
      </c>
      <c r="K53" s="342" t="str">
        <f t="shared" si="9"/>
        <v/>
      </c>
      <c r="L53" s="342" t="str">
        <f>IF('1042Bd Stammdaten Mitarb.'!S49="","",'1042Bd Stammdaten Mitarb.'!S49)</f>
        <v/>
      </c>
      <c r="M53" s="347" t="str">
        <f t="shared" si="10"/>
        <v/>
      </c>
      <c r="N53" s="340" t="str">
        <f t="shared" si="11"/>
        <v/>
      </c>
      <c r="O53" s="348" t="str">
        <f t="shared" si="12"/>
        <v/>
      </c>
      <c r="P53" s="349" t="str">
        <f t="shared" si="13"/>
        <v/>
      </c>
      <c r="Q53" s="350" t="str">
        <f t="shared" si="14"/>
        <v/>
      </c>
      <c r="R53" s="351" t="str">
        <f t="shared" si="15"/>
        <v/>
      </c>
      <c r="S53" s="340" t="str">
        <f t="shared" si="16"/>
        <v/>
      </c>
      <c r="T53" s="342" t="str">
        <f>IF(R53="","",MAX((O53-AR53)*'1042Ad Antrag'!$B$31,0))</f>
        <v/>
      </c>
      <c r="U53" s="352" t="str">
        <f t="shared" si="17"/>
        <v/>
      </c>
      <c r="V53" s="262"/>
      <c r="W53" s="263"/>
      <c r="X53" s="190">
        <f>'1042Bd Stammdaten Mitarb.'!M49</f>
        <v>0</v>
      </c>
      <c r="Y53" s="264" t="str">
        <f t="shared" si="18"/>
        <v/>
      </c>
      <c r="Z53" s="265" t="str">
        <f>IF(A53="","",'1042Bd Stammdaten Mitarb.'!Q49-'1042Bd Stammdaten Mitarb.'!R49)</f>
        <v/>
      </c>
      <c r="AA53" s="265" t="str">
        <f t="shared" si="19"/>
        <v/>
      </c>
      <c r="AB53" s="266" t="str">
        <f t="shared" si="20"/>
        <v/>
      </c>
      <c r="AC53" s="266" t="str">
        <f t="shared" si="21"/>
        <v/>
      </c>
      <c r="AD53" s="266" t="str">
        <f t="shared" si="22"/>
        <v/>
      </c>
      <c r="AE53" s="267" t="str">
        <f t="shared" si="23"/>
        <v/>
      </c>
      <c r="AF53" s="267" t="str">
        <f>IF(K53="","",K53*AF$8 - MAX('1042Bd Stammdaten Mitarb.'!S49-M53,0))</f>
        <v/>
      </c>
      <c r="AG53" s="267" t="str">
        <f t="shared" si="24"/>
        <v/>
      </c>
      <c r="AH53" s="267" t="str">
        <f t="shared" si="25"/>
        <v/>
      </c>
      <c r="AI53" s="267" t="str">
        <f t="shared" si="26"/>
        <v/>
      </c>
      <c r="AJ53" s="267" t="str">
        <f>IF(OR($C53="",K53="",O53=""),"",MAX(P53+'1042Bd Stammdaten Mitarb.'!T49-O53,0))</f>
        <v/>
      </c>
      <c r="AK53" s="267" t="str">
        <f>IF('1042Bd Stammdaten Mitarb.'!T49="","",'1042Bd Stammdaten Mitarb.'!T49)</f>
        <v/>
      </c>
      <c r="AL53" s="267" t="str">
        <f t="shared" si="27"/>
        <v/>
      </c>
      <c r="AM53" s="268" t="str">
        <f t="shared" si="32"/>
        <v/>
      </c>
      <c r="AN53" s="269" t="str">
        <f t="shared" si="28"/>
        <v/>
      </c>
      <c r="AO53" s="267" t="str">
        <f t="shared" si="29"/>
        <v/>
      </c>
      <c r="AP53" s="267" t="str">
        <f>IF(E53="","",'1042Bd Stammdaten Mitarb.'!P49)</f>
        <v/>
      </c>
      <c r="AQ53" s="270">
        <f>IF('1042Bd Stammdaten Mitarb.'!Y49&gt;0,AG53,0)</f>
        <v>0</v>
      </c>
      <c r="AR53" s="271">
        <f>IF('1042Bd Stammdaten Mitarb.'!Y49&gt;0,'1042Bd Stammdaten Mitarb.'!T49,0)</f>
        <v>0</v>
      </c>
      <c r="AS53" s="267" t="str">
        <f t="shared" si="30"/>
        <v/>
      </c>
      <c r="AT53" s="267">
        <f>'1042Bd Stammdaten Mitarb.'!P49</f>
        <v>0</v>
      </c>
      <c r="AU53" s="267">
        <f t="shared" si="31"/>
        <v>0</v>
      </c>
      <c r="AV53" s="272"/>
    </row>
    <row r="54" spans="1:48" s="57" customFormat="1" ht="16.899999999999999" customHeight="1" x14ac:dyDescent="0.25">
      <c r="A54" s="304" t="str">
        <f>IF('1042Bd Stammdaten Mitarb.'!A50="","",'1042Bd Stammdaten Mitarb.'!A50)</f>
        <v/>
      </c>
      <c r="B54" s="305" t="str">
        <f>IF('1042Bd Stammdaten Mitarb.'!B50="","",'1042Bd Stammdaten Mitarb.'!B50)</f>
        <v/>
      </c>
      <c r="C54" s="261" t="str">
        <f>IF('1042Bd Stammdaten Mitarb.'!C50="","",'1042Bd Stammdaten Mitarb.'!C50)</f>
        <v/>
      </c>
      <c r="D54" s="340" t="str">
        <f>IF('1042Bd Stammdaten Mitarb.'!AJ50="","",'1042Bd Stammdaten Mitarb.'!AJ50)</f>
        <v/>
      </c>
      <c r="E54" s="341" t="str">
        <f>IF('1042Bd Stammdaten Mitarb.'!N50="","",'1042Bd Stammdaten Mitarb.'!N50)</f>
        <v/>
      </c>
      <c r="F54" s="342" t="str">
        <f>IF('1042Bd Stammdaten Mitarb.'!O50="","",'1042Bd Stammdaten Mitarb.'!O50)</f>
        <v/>
      </c>
      <c r="G54" s="343" t="str">
        <f>IF('1042Bd Stammdaten Mitarb.'!P50="","",'1042Bd Stammdaten Mitarb.'!P50)</f>
        <v/>
      </c>
      <c r="H54" s="344" t="str">
        <f>IF('1042Bd Stammdaten Mitarb.'!Q50="","",'1042Bd Stammdaten Mitarb.'!Q50)</f>
        <v/>
      </c>
      <c r="I54" s="345" t="str">
        <f>IF('1042Bd Stammdaten Mitarb.'!R50="","",'1042Bd Stammdaten Mitarb.'!R50)</f>
        <v/>
      </c>
      <c r="J54" s="346" t="str">
        <f t="shared" si="8"/>
        <v/>
      </c>
      <c r="K54" s="342" t="str">
        <f t="shared" si="9"/>
        <v/>
      </c>
      <c r="L54" s="342" t="str">
        <f>IF('1042Bd Stammdaten Mitarb.'!S50="","",'1042Bd Stammdaten Mitarb.'!S50)</f>
        <v/>
      </c>
      <c r="M54" s="347" t="str">
        <f t="shared" si="10"/>
        <v/>
      </c>
      <c r="N54" s="340" t="str">
        <f t="shared" si="11"/>
        <v/>
      </c>
      <c r="O54" s="348" t="str">
        <f t="shared" si="12"/>
        <v/>
      </c>
      <c r="P54" s="349" t="str">
        <f t="shared" si="13"/>
        <v/>
      </c>
      <c r="Q54" s="350" t="str">
        <f t="shared" si="14"/>
        <v/>
      </c>
      <c r="R54" s="351" t="str">
        <f t="shared" si="15"/>
        <v/>
      </c>
      <c r="S54" s="340" t="str">
        <f t="shared" si="16"/>
        <v/>
      </c>
      <c r="T54" s="342" t="str">
        <f>IF(R54="","",MAX((O54-AR54)*'1042Ad Antrag'!$B$31,0))</f>
        <v/>
      </c>
      <c r="U54" s="352" t="str">
        <f t="shared" si="17"/>
        <v/>
      </c>
      <c r="V54" s="262"/>
      <c r="W54" s="263"/>
      <c r="X54" s="190">
        <f>'1042Bd Stammdaten Mitarb.'!M50</f>
        <v>0</v>
      </c>
      <c r="Y54" s="264" t="str">
        <f t="shared" si="18"/>
        <v/>
      </c>
      <c r="Z54" s="265" t="str">
        <f>IF(A54="","",'1042Bd Stammdaten Mitarb.'!Q50-'1042Bd Stammdaten Mitarb.'!R50)</f>
        <v/>
      </c>
      <c r="AA54" s="265" t="str">
        <f t="shared" si="19"/>
        <v/>
      </c>
      <c r="AB54" s="266" t="str">
        <f t="shared" si="20"/>
        <v/>
      </c>
      <c r="AC54" s="266" t="str">
        <f t="shared" si="21"/>
        <v/>
      </c>
      <c r="AD54" s="266" t="str">
        <f t="shared" si="22"/>
        <v/>
      </c>
      <c r="AE54" s="267" t="str">
        <f t="shared" si="23"/>
        <v/>
      </c>
      <c r="AF54" s="267" t="str">
        <f>IF(K54="","",K54*AF$8 - MAX('1042Bd Stammdaten Mitarb.'!S50-M54,0))</f>
        <v/>
      </c>
      <c r="AG54" s="267" t="str">
        <f t="shared" si="24"/>
        <v/>
      </c>
      <c r="AH54" s="267" t="str">
        <f t="shared" si="25"/>
        <v/>
      </c>
      <c r="AI54" s="267" t="str">
        <f t="shared" si="26"/>
        <v/>
      </c>
      <c r="AJ54" s="267" t="str">
        <f>IF(OR($C54="",K54="",O54=""),"",MAX(P54+'1042Bd Stammdaten Mitarb.'!T50-O54,0))</f>
        <v/>
      </c>
      <c r="AK54" s="267" t="str">
        <f>IF('1042Bd Stammdaten Mitarb.'!T50="","",'1042Bd Stammdaten Mitarb.'!T50)</f>
        <v/>
      </c>
      <c r="AL54" s="267" t="str">
        <f t="shared" si="27"/>
        <v/>
      </c>
      <c r="AM54" s="268" t="str">
        <f t="shared" si="32"/>
        <v/>
      </c>
      <c r="AN54" s="269" t="str">
        <f t="shared" si="28"/>
        <v/>
      </c>
      <c r="AO54" s="267" t="str">
        <f t="shared" si="29"/>
        <v/>
      </c>
      <c r="AP54" s="267" t="str">
        <f>IF(E54="","",'1042Bd Stammdaten Mitarb.'!P50)</f>
        <v/>
      </c>
      <c r="AQ54" s="270">
        <f>IF('1042Bd Stammdaten Mitarb.'!Y50&gt;0,AG54,0)</f>
        <v>0</v>
      </c>
      <c r="AR54" s="271">
        <f>IF('1042Bd Stammdaten Mitarb.'!Y50&gt;0,'1042Bd Stammdaten Mitarb.'!T50,0)</f>
        <v>0</v>
      </c>
      <c r="AS54" s="267" t="str">
        <f t="shared" si="30"/>
        <v/>
      </c>
      <c r="AT54" s="267">
        <f>'1042Bd Stammdaten Mitarb.'!P50</f>
        <v>0</v>
      </c>
      <c r="AU54" s="267">
        <f t="shared" si="31"/>
        <v>0</v>
      </c>
      <c r="AV54" s="272"/>
    </row>
    <row r="55" spans="1:48" s="57" customFormat="1" ht="16.899999999999999" customHeight="1" x14ac:dyDescent="0.25">
      <c r="A55" s="304" t="str">
        <f>IF('1042Bd Stammdaten Mitarb.'!A51="","",'1042Bd Stammdaten Mitarb.'!A51)</f>
        <v/>
      </c>
      <c r="B55" s="305" t="str">
        <f>IF('1042Bd Stammdaten Mitarb.'!B51="","",'1042Bd Stammdaten Mitarb.'!B51)</f>
        <v/>
      </c>
      <c r="C55" s="261" t="str">
        <f>IF('1042Bd Stammdaten Mitarb.'!C51="","",'1042Bd Stammdaten Mitarb.'!C51)</f>
        <v/>
      </c>
      <c r="D55" s="340" t="str">
        <f>IF('1042Bd Stammdaten Mitarb.'!AJ51="","",'1042Bd Stammdaten Mitarb.'!AJ51)</f>
        <v/>
      </c>
      <c r="E55" s="341" t="str">
        <f>IF('1042Bd Stammdaten Mitarb.'!N51="","",'1042Bd Stammdaten Mitarb.'!N51)</f>
        <v/>
      </c>
      <c r="F55" s="342" t="str">
        <f>IF('1042Bd Stammdaten Mitarb.'!O51="","",'1042Bd Stammdaten Mitarb.'!O51)</f>
        <v/>
      </c>
      <c r="G55" s="343" t="str">
        <f>IF('1042Bd Stammdaten Mitarb.'!P51="","",'1042Bd Stammdaten Mitarb.'!P51)</f>
        <v/>
      </c>
      <c r="H55" s="344" t="str">
        <f>IF('1042Bd Stammdaten Mitarb.'!Q51="","",'1042Bd Stammdaten Mitarb.'!Q51)</f>
        <v/>
      </c>
      <c r="I55" s="345" t="str">
        <f>IF('1042Bd Stammdaten Mitarb.'!R51="","",'1042Bd Stammdaten Mitarb.'!R51)</f>
        <v/>
      </c>
      <c r="J55" s="346" t="str">
        <f t="shared" si="8"/>
        <v/>
      </c>
      <c r="K55" s="342" t="str">
        <f t="shared" si="9"/>
        <v/>
      </c>
      <c r="L55" s="342" t="str">
        <f>IF('1042Bd Stammdaten Mitarb.'!S51="","",'1042Bd Stammdaten Mitarb.'!S51)</f>
        <v/>
      </c>
      <c r="M55" s="347" t="str">
        <f t="shared" si="10"/>
        <v/>
      </c>
      <c r="N55" s="340" t="str">
        <f t="shared" si="11"/>
        <v/>
      </c>
      <c r="O55" s="348" t="str">
        <f t="shared" si="12"/>
        <v/>
      </c>
      <c r="P55" s="349" t="str">
        <f t="shared" si="13"/>
        <v/>
      </c>
      <c r="Q55" s="350" t="str">
        <f t="shared" si="14"/>
        <v/>
      </c>
      <c r="R55" s="351" t="str">
        <f t="shared" si="15"/>
        <v/>
      </c>
      <c r="S55" s="340" t="str">
        <f t="shared" si="16"/>
        <v/>
      </c>
      <c r="T55" s="342" t="str">
        <f>IF(R55="","",MAX((O55-AR55)*'1042Ad Antrag'!$B$31,0))</f>
        <v/>
      </c>
      <c r="U55" s="352" t="str">
        <f t="shared" si="17"/>
        <v/>
      </c>
      <c r="V55" s="262"/>
      <c r="W55" s="263"/>
      <c r="X55" s="190">
        <f>'1042Bd Stammdaten Mitarb.'!M51</f>
        <v>0</v>
      </c>
      <c r="Y55" s="264" t="str">
        <f t="shared" si="18"/>
        <v/>
      </c>
      <c r="Z55" s="265" t="str">
        <f>IF(A55="","",'1042Bd Stammdaten Mitarb.'!Q51-'1042Bd Stammdaten Mitarb.'!R51)</f>
        <v/>
      </c>
      <c r="AA55" s="265" t="str">
        <f t="shared" si="19"/>
        <v/>
      </c>
      <c r="AB55" s="266" t="str">
        <f t="shared" si="20"/>
        <v/>
      </c>
      <c r="AC55" s="266" t="str">
        <f t="shared" si="21"/>
        <v/>
      </c>
      <c r="AD55" s="266" t="str">
        <f t="shared" si="22"/>
        <v/>
      </c>
      <c r="AE55" s="267" t="str">
        <f t="shared" si="23"/>
        <v/>
      </c>
      <c r="AF55" s="267" t="str">
        <f>IF(K55="","",K55*AF$8 - MAX('1042Bd Stammdaten Mitarb.'!S51-M55,0))</f>
        <v/>
      </c>
      <c r="AG55" s="267" t="str">
        <f t="shared" si="24"/>
        <v/>
      </c>
      <c r="AH55" s="267" t="str">
        <f t="shared" si="25"/>
        <v/>
      </c>
      <c r="AI55" s="267" t="str">
        <f t="shared" si="26"/>
        <v/>
      </c>
      <c r="AJ55" s="267" t="str">
        <f>IF(OR($C55="",K55="",O55=""),"",MAX(P55+'1042Bd Stammdaten Mitarb.'!T51-O55,0))</f>
        <v/>
      </c>
      <c r="AK55" s="267" t="str">
        <f>IF('1042Bd Stammdaten Mitarb.'!T51="","",'1042Bd Stammdaten Mitarb.'!T51)</f>
        <v/>
      </c>
      <c r="AL55" s="267" t="str">
        <f t="shared" si="27"/>
        <v/>
      </c>
      <c r="AM55" s="268" t="str">
        <f t="shared" si="32"/>
        <v/>
      </c>
      <c r="AN55" s="269" t="str">
        <f t="shared" si="28"/>
        <v/>
      </c>
      <c r="AO55" s="267" t="str">
        <f t="shared" si="29"/>
        <v/>
      </c>
      <c r="AP55" s="267" t="str">
        <f>IF(E55="","",'1042Bd Stammdaten Mitarb.'!P51)</f>
        <v/>
      </c>
      <c r="AQ55" s="270">
        <f>IF('1042Bd Stammdaten Mitarb.'!Y51&gt;0,AG55,0)</f>
        <v>0</v>
      </c>
      <c r="AR55" s="271">
        <f>IF('1042Bd Stammdaten Mitarb.'!Y51&gt;0,'1042Bd Stammdaten Mitarb.'!T51,0)</f>
        <v>0</v>
      </c>
      <c r="AS55" s="267" t="str">
        <f t="shared" si="30"/>
        <v/>
      </c>
      <c r="AT55" s="267">
        <f>'1042Bd Stammdaten Mitarb.'!P51</f>
        <v>0</v>
      </c>
      <c r="AU55" s="267">
        <f t="shared" si="31"/>
        <v>0</v>
      </c>
      <c r="AV55" s="272"/>
    </row>
    <row r="56" spans="1:48" s="57" customFormat="1" ht="16.899999999999999" customHeight="1" x14ac:dyDescent="0.25">
      <c r="A56" s="304" t="str">
        <f>IF('1042Bd Stammdaten Mitarb.'!A52="","",'1042Bd Stammdaten Mitarb.'!A52)</f>
        <v/>
      </c>
      <c r="B56" s="305" t="str">
        <f>IF('1042Bd Stammdaten Mitarb.'!B52="","",'1042Bd Stammdaten Mitarb.'!B52)</f>
        <v/>
      </c>
      <c r="C56" s="261" t="str">
        <f>IF('1042Bd Stammdaten Mitarb.'!C52="","",'1042Bd Stammdaten Mitarb.'!C52)</f>
        <v/>
      </c>
      <c r="D56" s="340" t="str">
        <f>IF('1042Bd Stammdaten Mitarb.'!AJ52="","",'1042Bd Stammdaten Mitarb.'!AJ52)</f>
        <v/>
      </c>
      <c r="E56" s="341" t="str">
        <f>IF('1042Bd Stammdaten Mitarb.'!N52="","",'1042Bd Stammdaten Mitarb.'!N52)</f>
        <v/>
      </c>
      <c r="F56" s="342" t="str">
        <f>IF('1042Bd Stammdaten Mitarb.'!O52="","",'1042Bd Stammdaten Mitarb.'!O52)</f>
        <v/>
      </c>
      <c r="G56" s="343" t="str">
        <f>IF('1042Bd Stammdaten Mitarb.'!P52="","",'1042Bd Stammdaten Mitarb.'!P52)</f>
        <v/>
      </c>
      <c r="H56" s="344" t="str">
        <f>IF('1042Bd Stammdaten Mitarb.'!Q52="","",'1042Bd Stammdaten Mitarb.'!Q52)</f>
        <v/>
      </c>
      <c r="I56" s="345" t="str">
        <f>IF('1042Bd Stammdaten Mitarb.'!R52="","",'1042Bd Stammdaten Mitarb.'!R52)</f>
        <v/>
      </c>
      <c r="J56" s="346" t="str">
        <f t="shared" si="8"/>
        <v/>
      </c>
      <c r="K56" s="342" t="str">
        <f t="shared" si="9"/>
        <v/>
      </c>
      <c r="L56" s="342" t="str">
        <f>IF('1042Bd Stammdaten Mitarb.'!S52="","",'1042Bd Stammdaten Mitarb.'!S52)</f>
        <v/>
      </c>
      <c r="M56" s="347" t="str">
        <f t="shared" si="10"/>
        <v/>
      </c>
      <c r="N56" s="340" t="str">
        <f t="shared" si="11"/>
        <v/>
      </c>
      <c r="O56" s="348" t="str">
        <f t="shared" si="12"/>
        <v/>
      </c>
      <c r="P56" s="349" t="str">
        <f t="shared" si="13"/>
        <v/>
      </c>
      <c r="Q56" s="350" t="str">
        <f t="shared" si="14"/>
        <v/>
      </c>
      <c r="R56" s="351" t="str">
        <f t="shared" si="15"/>
        <v/>
      </c>
      <c r="S56" s="340" t="str">
        <f t="shared" si="16"/>
        <v/>
      </c>
      <c r="T56" s="342" t="str">
        <f>IF(R56="","",MAX((O56-AR56)*'1042Ad Antrag'!$B$31,0))</f>
        <v/>
      </c>
      <c r="U56" s="352" t="str">
        <f t="shared" si="17"/>
        <v/>
      </c>
      <c r="V56" s="262"/>
      <c r="W56" s="263"/>
      <c r="X56" s="190">
        <f>'1042Bd Stammdaten Mitarb.'!M52</f>
        <v>0</v>
      </c>
      <c r="Y56" s="264" t="str">
        <f t="shared" si="18"/>
        <v/>
      </c>
      <c r="Z56" s="265" t="str">
        <f>IF(A56="","",'1042Bd Stammdaten Mitarb.'!Q52-'1042Bd Stammdaten Mitarb.'!R52)</f>
        <v/>
      </c>
      <c r="AA56" s="265" t="str">
        <f t="shared" si="19"/>
        <v/>
      </c>
      <c r="AB56" s="266" t="str">
        <f t="shared" si="20"/>
        <v/>
      </c>
      <c r="AC56" s="266" t="str">
        <f t="shared" si="21"/>
        <v/>
      </c>
      <c r="AD56" s="266" t="str">
        <f t="shared" si="22"/>
        <v/>
      </c>
      <c r="AE56" s="267" t="str">
        <f t="shared" si="23"/>
        <v/>
      </c>
      <c r="AF56" s="267" t="str">
        <f>IF(K56="","",K56*AF$8 - MAX('1042Bd Stammdaten Mitarb.'!S52-M56,0))</f>
        <v/>
      </c>
      <c r="AG56" s="267" t="str">
        <f t="shared" si="24"/>
        <v/>
      </c>
      <c r="AH56" s="267" t="str">
        <f t="shared" si="25"/>
        <v/>
      </c>
      <c r="AI56" s="267" t="str">
        <f t="shared" si="26"/>
        <v/>
      </c>
      <c r="AJ56" s="267" t="str">
        <f>IF(OR($C56="",K56="",O56=""),"",MAX(P56+'1042Bd Stammdaten Mitarb.'!T52-O56,0))</f>
        <v/>
      </c>
      <c r="AK56" s="267" t="str">
        <f>IF('1042Bd Stammdaten Mitarb.'!T52="","",'1042Bd Stammdaten Mitarb.'!T52)</f>
        <v/>
      </c>
      <c r="AL56" s="267" t="str">
        <f t="shared" si="27"/>
        <v/>
      </c>
      <c r="AM56" s="268" t="str">
        <f t="shared" si="32"/>
        <v/>
      </c>
      <c r="AN56" s="269" t="str">
        <f t="shared" si="28"/>
        <v/>
      </c>
      <c r="AO56" s="267" t="str">
        <f t="shared" si="29"/>
        <v/>
      </c>
      <c r="AP56" s="267" t="str">
        <f>IF(E56="","",'1042Bd Stammdaten Mitarb.'!P52)</f>
        <v/>
      </c>
      <c r="AQ56" s="270">
        <f>IF('1042Bd Stammdaten Mitarb.'!Y52&gt;0,AG56,0)</f>
        <v>0</v>
      </c>
      <c r="AR56" s="271">
        <f>IF('1042Bd Stammdaten Mitarb.'!Y52&gt;0,'1042Bd Stammdaten Mitarb.'!T52,0)</f>
        <v>0</v>
      </c>
      <c r="AS56" s="267" t="str">
        <f t="shared" si="30"/>
        <v/>
      </c>
      <c r="AT56" s="267">
        <f>'1042Bd Stammdaten Mitarb.'!P52</f>
        <v>0</v>
      </c>
      <c r="AU56" s="267">
        <f t="shared" si="31"/>
        <v>0</v>
      </c>
      <c r="AV56" s="272"/>
    </row>
    <row r="57" spans="1:48" s="57" customFormat="1" ht="16.899999999999999" customHeight="1" x14ac:dyDescent="0.25">
      <c r="A57" s="304" t="str">
        <f>IF('1042Bd Stammdaten Mitarb.'!A53="","",'1042Bd Stammdaten Mitarb.'!A53)</f>
        <v/>
      </c>
      <c r="B57" s="305" t="str">
        <f>IF('1042Bd Stammdaten Mitarb.'!B53="","",'1042Bd Stammdaten Mitarb.'!B53)</f>
        <v/>
      </c>
      <c r="C57" s="261" t="str">
        <f>IF('1042Bd Stammdaten Mitarb.'!C53="","",'1042Bd Stammdaten Mitarb.'!C53)</f>
        <v/>
      </c>
      <c r="D57" s="340" t="str">
        <f>IF('1042Bd Stammdaten Mitarb.'!AJ53="","",'1042Bd Stammdaten Mitarb.'!AJ53)</f>
        <v/>
      </c>
      <c r="E57" s="341" t="str">
        <f>IF('1042Bd Stammdaten Mitarb.'!N53="","",'1042Bd Stammdaten Mitarb.'!N53)</f>
        <v/>
      </c>
      <c r="F57" s="342" t="str">
        <f>IF('1042Bd Stammdaten Mitarb.'!O53="","",'1042Bd Stammdaten Mitarb.'!O53)</f>
        <v/>
      </c>
      <c r="G57" s="343" t="str">
        <f>IF('1042Bd Stammdaten Mitarb.'!P53="","",'1042Bd Stammdaten Mitarb.'!P53)</f>
        <v/>
      </c>
      <c r="H57" s="344" t="str">
        <f>IF('1042Bd Stammdaten Mitarb.'!Q53="","",'1042Bd Stammdaten Mitarb.'!Q53)</f>
        <v/>
      </c>
      <c r="I57" s="345" t="str">
        <f>IF('1042Bd Stammdaten Mitarb.'!R53="","",'1042Bd Stammdaten Mitarb.'!R53)</f>
        <v/>
      </c>
      <c r="J57" s="346" t="str">
        <f t="shared" si="8"/>
        <v/>
      </c>
      <c r="K57" s="342" t="str">
        <f t="shared" si="9"/>
        <v/>
      </c>
      <c r="L57" s="342" t="str">
        <f>IF('1042Bd Stammdaten Mitarb.'!S53="","",'1042Bd Stammdaten Mitarb.'!S53)</f>
        <v/>
      </c>
      <c r="M57" s="347" t="str">
        <f t="shared" si="10"/>
        <v/>
      </c>
      <c r="N57" s="340" t="str">
        <f t="shared" si="11"/>
        <v/>
      </c>
      <c r="O57" s="348" t="str">
        <f t="shared" si="12"/>
        <v/>
      </c>
      <c r="P57" s="349" t="str">
        <f t="shared" si="13"/>
        <v/>
      </c>
      <c r="Q57" s="350" t="str">
        <f t="shared" si="14"/>
        <v/>
      </c>
      <c r="R57" s="351" t="str">
        <f t="shared" si="15"/>
        <v/>
      </c>
      <c r="S57" s="340" t="str">
        <f t="shared" si="16"/>
        <v/>
      </c>
      <c r="T57" s="342" t="str">
        <f>IF(R57="","",MAX((O57-AR57)*'1042Ad Antrag'!$B$31,0))</f>
        <v/>
      </c>
      <c r="U57" s="352" t="str">
        <f t="shared" si="17"/>
        <v/>
      </c>
      <c r="V57" s="262"/>
      <c r="W57" s="263"/>
      <c r="X57" s="190">
        <f>'1042Bd Stammdaten Mitarb.'!M53</f>
        <v>0</v>
      </c>
      <c r="Y57" s="264" t="str">
        <f t="shared" si="18"/>
        <v/>
      </c>
      <c r="Z57" s="265" t="str">
        <f>IF(A57="","",'1042Bd Stammdaten Mitarb.'!Q53-'1042Bd Stammdaten Mitarb.'!R53)</f>
        <v/>
      </c>
      <c r="AA57" s="265" t="str">
        <f t="shared" si="19"/>
        <v/>
      </c>
      <c r="AB57" s="266" t="str">
        <f t="shared" si="20"/>
        <v/>
      </c>
      <c r="AC57" s="266" t="str">
        <f t="shared" si="21"/>
        <v/>
      </c>
      <c r="AD57" s="266" t="str">
        <f t="shared" si="22"/>
        <v/>
      </c>
      <c r="AE57" s="267" t="str">
        <f t="shared" si="23"/>
        <v/>
      </c>
      <c r="AF57" s="267" t="str">
        <f>IF(K57="","",K57*AF$8 - MAX('1042Bd Stammdaten Mitarb.'!S53-M57,0))</f>
        <v/>
      </c>
      <c r="AG57" s="267" t="str">
        <f t="shared" si="24"/>
        <v/>
      </c>
      <c r="AH57" s="267" t="str">
        <f t="shared" si="25"/>
        <v/>
      </c>
      <c r="AI57" s="267" t="str">
        <f t="shared" si="26"/>
        <v/>
      </c>
      <c r="AJ57" s="267" t="str">
        <f>IF(OR($C57="",K57="",O57=""),"",MAX(P57+'1042Bd Stammdaten Mitarb.'!T53-O57,0))</f>
        <v/>
      </c>
      <c r="AK57" s="267" t="str">
        <f>IF('1042Bd Stammdaten Mitarb.'!T53="","",'1042Bd Stammdaten Mitarb.'!T53)</f>
        <v/>
      </c>
      <c r="AL57" s="267" t="str">
        <f t="shared" si="27"/>
        <v/>
      </c>
      <c r="AM57" s="268" t="str">
        <f t="shared" si="32"/>
        <v/>
      </c>
      <c r="AN57" s="269" t="str">
        <f t="shared" si="28"/>
        <v/>
      </c>
      <c r="AO57" s="267" t="str">
        <f t="shared" si="29"/>
        <v/>
      </c>
      <c r="AP57" s="267" t="str">
        <f>IF(E57="","",'1042Bd Stammdaten Mitarb.'!P53)</f>
        <v/>
      </c>
      <c r="AQ57" s="270">
        <f>IF('1042Bd Stammdaten Mitarb.'!Y53&gt;0,AG57,0)</f>
        <v>0</v>
      </c>
      <c r="AR57" s="271">
        <f>IF('1042Bd Stammdaten Mitarb.'!Y53&gt;0,'1042Bd Stammdaten Mitarb.'!T53,0)</f>
        <v>0</v>
      </c>
      <c r="AS57" s="267" t="str">
        <f t="shared" si="30"/>
        <v/>
      </c>
      <c r="AT57" s="267">
        <f>'1042Bd Stammdaten Mitarb.'!P53</f>
        <v>0</v>
      </c>
      <c r="AU57" s="267">
        <f t="shared" si="31"/>
        <v>0</v>
      </c>
      <c r="AV57" s="272"/>
    </row>
    <row r="58" spans="1:48" s="57" customFormat="1" ht="16.899999999999999" customHeight="1" x14ac:dyDescent="0.25">
      <c r="A58" s="304" t="str">
        <f>IF('1042Bd Stammdaten Mitarb.'!A54="","",'1042Bd Stammdaten Mitarb.'!A54)</f>
        <v/>
      </c>
      <c r="B58" s="305" t="str">
        <f>IF('1042Bd Stammdaten Mitarb.'!B54="","",'1042Bd Stammdaten Mitarb.'!B54)</f>
        <v/>
      </c>
      <c r="C58" s="261" t="str">
        <f>IF('1042Bd Stammdaten Mitarb.'!C54="","",'1042Bd Stammdaten Mitarb.'!C54)</f>
        <v/>
      </c>
      <c r="D58" s="340" t="str">
        <f>IF('1042Bd Stammdaten Mitarb.'!AJ54="","",'1042Bd Stammdaten Mitarb.'!AJ54)</f>
        <v/>
      </c>
      <c r="E58" s="341" t="str">
        <f>IF('1042Bd Stammdaten Mitarb.'!N54="","",'1042Bd Stammdaten Mitarb.'!N54)</f>
        <v/>
      </c>
      <c r="F58" s="342" t="str">
        <f>IF('1042Bd Stammdaten Mitarb.'!O54="","",'1042Bd Stammdaten Mitarb.'!O54)</f>
        <v/>
      </c>
      <c r="G58" s="343" t="str">
        <f>IF('1042Bd Stammdaten Mitarb.'!P54="","",'1042Bd Stammdaten Mitarb.'!P54)</f>
        <v/>
      </c>
      <c r="H58" s="344" t="str">
        <f>IF('1042Bd Stammdaten Mitarb.'!Q54="","",'1042Bd Stammdaten Mitarb.'!Q54)</f>
        <v/>
      </c>
      <c r="I58" s="345" t="str">
        <f>IF('1042Bd Stammdaten Mitarb.'!R54="","",'1042Bd Stammdaten Mitarb.'!R54)</f>
        <v/>
      </c>
      <c r="J58" s="346" t="str">
        <f t="shared" si="8"/>
        <v/>
      </c>
      <c r="K58" s="342" t="str">
        <f t="shared" si="9"/>
        <v/>
      </c>
      <c r="L58" s="342" t="str">
        <f>IF('1042Bd Stammdaten Mitarb.'!S54="","",'1042Bd Stammdaten Mitarb.'!S54)</f>
        <v/>
      </c>
      <c r="M58" s="347" t="str">
        <f t="shared" si="10"/>
        <v/>
      </c>
      <c r="N58" s="340" t="str">
        <f t="shared" si="11"/>
        <v/>
      </c>
      <c r="O58" s="348" t="str">
        <f t="shared" si="12"/>
        <v/>
      </c>
      <c r="P58" s="349" t="str">
        <f t="shared" si="13"/>
        <v/>
      </c>
      <c r="Q58" s="350" t="str">
        <f t="shared" si="14"/>
        <v/>
      </c>
      <c r="R58" s="351" t="str">
        <f t="shared" si="15"/>
        <v/>
      </c>
      <c r="S58" s="340" t="str">
        <f t="shared" si="16"/>
        <v/>
      </c>
      <c r="T58" s="342" t="str">
        <f>IF(R58="","",MAX((O58-AR58)*'1042Ad Antrag'!$B$31,0))</f>
        <v/>
      </c>
      <c r="U58" s="352" t="str">
        <f t="shared" si="17"/>
        <v/>
      </c>
      <c r="V58" s="262"/>
      <c r="W58" s="263"/>
      <c r="X58" s="190">
        <f>'1042Bd Stammdaten Mitarb.'!M54</f>
        <v>0</v>
      </c>
      <c r="Y58" s="264" t="str">
        <f t="shared" si="18"/>
        <v/>
      </c>
      <c r="Z58" s="265" t="str">
        <f>IF(A58="","",'1042Bd Stammdaten Mitarb.'!Q54-'1042Bd Stammdaten Mitarb.'!R54)</f>
        <v/>
      </c>
      <c r="AA58" s="265" t="str">
        <f t="shared" si="19"/>
        <v/>
      </c>
      <c r="AB58" s="266" t="str">
        <f t="shared" si="20"/>
        <v/>
      </c>
      <c r="AC58" s="266" t="str">
        <f t="shared" si="21"/>
        <v/>
      </c>
      <c r="AD58" s="266" t="str">
        <f t="shared" si="22"/>
        <v/>
      </c>
      <c r="AE58" s="267" t="str">
        <f t="shared" si="23"/>
        <v/>
      </c>
      <c r="AF58" s="267" t="str">
        <f>IF(K58="","",K58*AF$8 - MAX('1042Bd Stammdaten Mitarb.'!S54-M58,0))</f>
        <v/>
      </c>
      <c r="AG58" s="267" t="str">
        <f t="shared" si="24"/>
        <v/>
      </c>
      <c r="AH58" s="267" t="str">
        <f t="shared" si="25"/>
        <v/>
      </c>
      <c r="AI58" s="267" t="str">
        <f t="shared" si="26"/>
        <v/>
      </c>
      <c r="AJ58" s="267" t="str">
        <f>IF(OR($C58="",K58="",O58=""),"",MAX(P58+'1042Bd Stammdaten Mitarb.'!T54-O58,0))</f>
        <v/>
      </c>
      <c r="AK58" s="267" t="str">
        <f>IF('1042Bd Stammdaten Mitarb.'!T54="","",'1042Bd Stammdaten Mitarb.'!T54)</f>
        <v/>
      </c>
      <c r="AL58" s="267" t="str">
        <f t="shared" si="27"/>
        <v/>
      </c>
      <c r="AM58" s="268" t="str">
        <f t="shared" si="32"/>
        <v/>
      </c>
      <c r="AN58" s="269" t="str">
        <f t="shared" si="28"/>
        <v/>
      </c>
      <c r="AO58" s="267" t="str">
        <f t="shared" si="29"/>
        <v/>
      </c>
      <c r="AP58" s="267" t="str">
        <f>IF(E58="","",'1042Bd Stammdaten Mitarb.'!P54)</f>
        <v/>
      </c>
      <c r="AQ58" s="270">
        <f>IF('1042Bd Stammdaten Mitarb.'!Y54&gt;0,AG58,0)</f>
        <v>0</v>
      </c>
      <c r="AR58" s="271">
        <f>IF('1042Bd Stammdaten Mitarb.'!Y54&gt;0,'1042Bd Stammdaten Mitarb.'!T54,0)</f>
        <v>0</v>
      </c>
      <c r="AS58" s="267" t="str">
        <f t="shared" si="30"/>
        <v/>
      </c>
      <c r="AT58" s="267">
        <f>'1042Bd Stammdaten Mitarb.'!P54</f>
        <v>0</v>
      </c>
      <c r="AU58" s="267">
        <f t="shared" si="31"/>
        <v>0</v>
      </c>
      <c r="AV58" s="272"/>
    </row>
    <row r="59" spans="1:48" s="57" customFormat="1" ht="16.899999999999999" customHeight="1" x14ac:dyDescent="0.25">
      <c r="A59" s="304" t="str">
        <f>IF('1042Bd Stammdaten Mitarb.'!A55="","",'1042Bd Stammdaten Mitarb.'!A55)</f>
        <v/>
      </c>
      <c r="B59" s="305" t="str">
        <f>IF('1042Bd Stammdaten Mitarb.'!B55="","",'1042Bd Stammdaten Mitarb.'!B55)</f>
        <v/>
      </c>
      <c r="C59" s="261" t="str">
        <f>IF('1042Bd Stammdaten Mitarb.'!C55="","",'1042Bd Stammdaten Mitarb.'!C55)</f>
        <v/>
      </c>
      <c r="D59" s="340" t="str">
        <f>IF('1042Bd Stammdaten Mitarb.'!AJ55="","",'1042Bd Stammdaten Mitarb.'!AJ55)</f>
        <v/>
      </c>
      <c r="E59" s="341" t="str">
        <f>IF('1042Bd Stammdaten Mitarb.'!N55="","",'1042Bd Stammdaten Mitarb.'!N55)</f>
        <v/>
      </c>
      <c r="F59" s="342" t="str">
        <f>IF('1042Bd Stammdaten Mitarb.'!O55="","",'1042Bd Stammdaten Mitarb.'!O55)</f>
        <v/>
      </c>
      <c r="G59" s="343" t="str">
        <f>IF('1042Bd Stammdaten Mitarb.'!P55="","",'1042Bd Stammdaten Mitarb.'!P55)</f>
        <v/>
      </c>
      <c r="H59" s="344" t="str">
        <f>IF('1042Bd Stammdaten Mitarb.'!Q55="","",'1042Bd Stammdaten Mitarb.'!Q55)</f>
        <v/>
      </c>
      <c r="I59" s="345" t="str">
        <f>IF('1042Bd Stammdaten Mitarb.'!R55="","",'1042Bd Stammdaten Mitarb.'!R55)</f>
        <v/>
      </c>
      <c r="J59" s="346" t="str">
        <f t="shared" si="8"/>
        <v/>
      </c>
      <c r="K59" s="342" t="str">
        <f t="shared" si="9"/>
        <v/>
      </c>
      <c r="L59" s="342" t="str">
        <f>IF('1042Bd Stammdaten Mitarb.'!S55="","",'1042Bd Stammdaten Mitarb.'!S55)</f>
        <v/>
      </c>
      <c r="M59" s="347" t="str">
        <f t="shared" si="10"/>
        <v/>
      </c>
      <c r="N59" s="340" t="str">
        <f t="shared" si="11"/>
        <v/>
      </c>
      <c r="O59" s="348" t="str">
        <f t="shared" si="12"/>
        <v/>
      </c>
      <c r="P59" s="349" t="str">
        <f t="shared" si="13"/>
        <v/>
      </c>
      <c r="Q59" s="350" t="str">
        <f t="shared" si="14"/>
        <v/>
      </c>
      <c r="R59" s="351" t="str">
        <f t="shared" si="15"/>
        <v/>
      </c>
      <c r="S59" s="340" t="str">
        <f t="shared" si="16"/>
        <v/>
      </c>
      <c r="T59" s="342" t="str">
        <f>IF(R59="","",MAX((O59-AR59)*'1042Ad Antrag'!$B$31,0))</f>
        <v/>
      </c>
      <c r="U59" s="352" t="str">
        <f t="shared" si="17"/>
        <v/>
      </c>
      <c r="V59" s="262"/>
      <c r="W59" s="263"/>
      <c r="X59" s="190">
        <f>'1042Bd Stammdaten Mitarb.'!M55</f>
        <v>0</v>
      </c>
      <c r="Y59" s="264" t="str">
        <f t="shared" si="18"/>
        <v/>
      </c>
      <c r="Z59" s="265" t="str">
        <f>IF(A59="","",'1042Bd Stammdaten Mitarb.'!Q55-'1042Bd Stammdaten Mitarb.'!R55)</f>
        <v/>
      </c>
      <c r="AA59" s="265" t="str">
        <f t="shared" si="19"/>
        <v/>
      </c>
      <c r="AB59" s="266" t="str">
        <f t="shared" si="20"/>
        <v/>
      </c>
      <c r="AC59" s="266" t="str">
        <f t="shared" si="21"/>
        <v/>
      </c>
      <c r="AD59" s="266" t="str">
        <f t="shared" si="22"/>
        <v/>
      </c>
      <c r="AE59" s="267" t="str">
        <f t="shared" si="23"/>
        <v/>
      </c>
      <c r="AF59" s="267" t="str">
        <f>IF(K59="","",K59*AF$8 - MAX('1042Bd Stammdaten Mitarb.'!S55-M59,0))</f>
        <v/>
      </c>
      <c r="AG59" s="267" t="str">
        <f t="shared" si="24"/>
        <v/>
      </c>
      <c r="AH59" s="267" t="str">
        <f t="shared" si="25"/>
        <v/>
      </c>
      <c r="AI59" s="267" t="str">
        <f t="shared" si="26"/>
        <v/>
      </c>
      <c r="AJ59" s="267" t="str">
        <f>IF(OR($C59="",K59="",O59=""),"",MAX(P59+'1042Bd Stammdaten Mitarb.'!T55-O59,0))</f>
        <v/>
      </c>
      <c r="AK59" s="267" t="str">
        <f>IF('1042Bd Stammdaten Mitarb.'!T55="","",'1042Bd Stammdaten Mitarb.'!T55)</f>
        <v/>
      </c>
      <c r="AL59" s="267" t="str">
        <f t="shared" si="27"/>
        <v/>
      </c>
      <c r="AM59" s="268" t="str">
        <f t="shared" si="32"/>
        <v/>
      </c>
      <c r="AN59" s="269" t="str">
        <f t="shared" si="28"/>
        <v/>
      </c>
      <c r="AO59" s="267" t="str">
        <f t="shared" si="29"/>
        <v/>
      </c>
      <c r="AP59" s="267" t="str">
        <f>IF(E59="","",'1042Bd Stammdaten Mitarb.'!P55)</f>
        <v/>
      </c>
      <c r="AQ59" s="270">
        <f>IF('1042Bd Stammdaten Mitarb.'!Y55&gt;0,AG59,0)</f>
        <v>0</v>
      </c>
      <c r="AR59" s="271">
        <f>IF('1042Bd Stammdaten Mitarb.'!Y55&gt;0,'1042Bd Stammdaten Mitarb.'!T55,0)</f>
        <v>0</v>
      </c>
      <c r="AS59" s="267" t="str">
        <f t="shared" si="30"/>
        <v/>
      </c>
      <c r="AT59" s="267">
        <f>'1042Bd Stammdaten Mitarb.'!P55</f>
        <v>0</v>
      </c>
      <c r="AU59" s="267">
        <f t="shared" si="31"/>
        <v>0</v>
      </c>
      <c r="AV59" s="272"/>
    </row>
    <row r="60" spans="1:48" s="57" customFormat="1" ht="16.899999999999999" customHeight="1" x14ac:dyDescent="0.25">
      <c r="A60" s="304" t="str">
        <f>IF('1042Bd Stammdaten Mitarb.'!A56="","",'1042Bd Stammdaten Mitarb.'!A56)</f>
        <v/>
      </c>
      <c r="B60" s="305" t="str">
        <f>IF('1042Bd Stammdaten Mitarb.'!B56="","",'1042Bd Stammdaten Mitarb.'!B56)</f>
        <v/>
      </c>
      <c r="C60" s="261" t="str">
        <f>IF('1042Bd Stammdaten Mitarb.'!C56="","",'1042Bd Stammdaten Mitarb.'!C56)</f>
        <v/>
      </c>
      <c r="D60" s="340" t="str">
        <f>IF('1042Bd Stammdaten Mitarb.'!AJ56="","",'1042Bd Stammdaten Mitarb.'!AJ56)</f>
        <v/>
      </c>
      <c r="E60" s="341" t="str">
        <f>IF('1042Bd Stammdaten Mitarb.'!N56="","",'1042Bd Stammdaten Mitarb.'!N56)</f>
        <v/>
      </c>
      <c r="F60" s="342" t="str">
        <f>IF('1042Bd Stammdaten Mitarb.'!O56="","",'1042Bd Stammdaten Mitarb.'!O56)</f>
        <v/>
      </c>
      <c r="G60" s="343" t="str">
        <f>IF('1042Bd Stammdaten Mitarb.'!P56="","",'1042Bd Stammdaten Mitarb.'!P56)</f>
        <v/>
      </c>
      <c r="H60" s="344" t="str">
        <f>IF('1042Bd Stammdaten Mitarb.'!Q56="","",'1042Bd Stammdaten Mitarb.'!Q56)</f>
        <v/>
      </c>
      <c r="I60" s="345" t="str">
        <f>IF('1042Bd Stammdaten Mitarb.'!R56="","",'1042Bd Stammdaten Mitarb.'!R56)</f>
        <v/>
      </c>
      <c r="J60" s="346" t="str">
        <f t="shared" si="8"/>
        <v/>
      </c>
      <c r="K60" s="342" t="str">
        <f t="shared" si="9"/>
        <v/>
      </c>
      <c r="L60" s="342" t="str">
        <f>IF('1042Bd Stammdaten Mitarb.'!S56="","",'1042Bd Stammdaten Mitarb.'!S56)</f>
        <v/>
      </c>
      <c r="M60" s="347" t="str">
        <f t="shared" si="10"/>
        <v/>
      </c>
      <c r="N60" s="340" t="str">
        <f t="shared" si="11"/>
        <v/>
      </c>
      <c r="O60" s="348" t="str">
        <f t="shared" si="12"/>
        <v/>
      </c>
      <c r="P60" s="349" t="str">
        <f t="shared" si="13"/>
        <v/>
      </c>
      <c r="Q60" s="350" t="str">
        <f t="shared" si="14"/>
        <v/>
      </c>
      <c r="R60" s="351" t="str">
        <f t="shared" si="15"/>
        <v/>
      </c>
      <c r="S60" s="340" t="str">
        <f t="shared" si="16"/>
        <v/>
      </c>
      <c r="T60" s="342" t="str">
        <f>IF(R60="","",MAX((O60-AR60)*'1042Ad Antrag'!$B$31,0))</f>
        <v/>
      </c>
      <c r="U60" s="352" t="str">
        <f t="shared" si="17"/>
        <v/>
      </c>
      <c r="V60" s="262"/>
      <c r="W60" s="263"/>
      <c r="X60" s="190">
        <f>'1042Bd Stammdaten Mitarb.'!M56</f>
        <v>0</v>
      </c>
      <c r="Y60" s="264" t="str">
        <f t="shared" si="18"/>
        <v/>
      </c>
      <c r="Z60" s="265" t="str">
        <f>IF(A60="","",'1042Bd Stammdaten Mitarb.'!Q56-'1042Bd Stammdaten Mitarb.'!R56)</f>
        <v/>
      </c>
      <c r="AA60" s="265" t="str">
        <f t="shared" si="19"/>
        <v/>
      </c>
      <c r="AB60" s="266" t="str">
        <f t="shared" si="20"/>
        <v/>
      </c>
      <c r="AC60" s="266" t="str">
        <f t="shared" si="21"/>
        <v/>
      </c>
      <c r="AD60" s="266" t="str">
        <f t="shared" si="22"/>
        <v/>
      </c>
      <c r="AE60" s="267" t="str">
        <f t="shared" si="23"/>
        <v/>
      </c>
      <c r="AF60" s="267" t="str">
        <f>IF(K60="","",K60*AF$8 - MAX('1042Bd Stammdaten Mitarb.'!S56-M60,0))</f>
        <v/>
      </c>
      <c r="AG60" s="267" t="str">
        <f t="shared" si="24"/>
        <v/>
      </c>
      <c r="AH60" s="267" t="str">
        <f t="shared" si="25"/>
        <v/>
      </c>
      <c r="AI60" s="267" t="str">
        <f t="shared" si="26"/>
        <v/>
      </c>
      <c r="AJ60" s="267" t="str">
        <f>IF(OR($C60="",K60="",O60=""),"",MAX(P60+'1042Bd Stammdaten Mitarb.'!T56-O60,0))</f>
        <v/>
      </c>
      <c r="AK60" s="267" t="str">
        <f>IF('1042Bd Stammdaten Mitarb.'!T56="","",'1042Bd Stammdaten Mitarb.'!T56)</f>
        <v/>
      </c>
      <c r="AL60" s="267" t="str">
        <f t="shared" si="27"/>
        <v/>
      </c>
      <c r="AM60" s="268" t="str">
        <f t="shared" si="32"/>
        <v/>
      </c>
      <c r="AN60" s="269" t="str">
        <f t="shared" si="28"/>
        <v/>
      </c>
      <c r="AO60" s="267" t="str">
        <f t="shared" si="29"/>
        <v/>
      </c>
      <c r="AP60" s="267" t="str">
        <f>IF(E60="","",'1042Bd Stammdaten Mitarb.'!P56)</f>
        <v/>
      </c>
      <c r="AQ60" s="270">
        <f>IF('1042Bd Stammdaten Mitarb.'!Y56&gt;0,AG60,0)</f>
        <v>0</v>
      </c>
      <c r="AR60" s="271">
        <f>IF('1042Bd Stammdaten Mitarb.'!Y56&gt;0,'1042Bd Stammdaten Mitarb.'!T56,0)</f>
        <v>0</v>
      </c>
      <c r="AS60" s="267" t="str">
        <f t="shared" si="30"/>
        <v/>
      </c>
      <c r="AT60" s="267">
        <f>'1042Bd Stammdaten Mitarb.'!P56</f>
        <v>0</v>
      </c>
      <c r="AU60" s="267">
        <f t="shared" si="31"/>
        <v>0</v>
      </c>
      <c r="AV60" s="272"/>
    </row>
    <row r="61" spans="1:48" s="57" customFormat="1" ht="16.899999999999999" customHeight="1" x14ac:dyDescent="0.25">
      <c r="A61" s="304" t="str">
        <f>IF('1042Bd Stammdaten Mitarb.'!A57="","",'1042Bd Stammdaten Mitarb.'!A57)</f>
        <v/>
      </c>
      <c r="B61" s="305" t="str">
        <f>IF('1042Bd Stammdaten Mitarb.'!B57="","",'1042Bd Stammdaten Mitarb.'!B57)</f>
        <v/>
      </c>
      <c r="C61" s="261" t="str">
        <f>IF('1042Bd Stammdaten Mitarb.'!C57="","",'1042Bd Stammdaten Mitarb.'!C57)</f>
        <v/>
      </c>
      <c r="D61" s="340" t="str">
        <f>IF('1042Bd Stammdaten Mitarb.'!AJ57="","",'1042Bd Stammdaten Mitarb.'!AJ57)</f>
        <v/>
      </c>
      <c r="E61" s="341" t="str">
        <f>IF('1042Bd Stammdaten Mitarb.'!N57="","",'1042Bd Stammdaten Mitarb.'!N57)</f>
        <v/>
      </c>
      <c r="F61" s="342" t="str">
        <f>IF('1042Bd Stammdaten Mitarb.'!O57="","",'1042Bd Stammdaten Mitarb.'!O57)</f>
        <v/>
      </c>
      <c r="G61" s="343" t="str">
        <f>IF('1042Bd Stammdaten Mitarb.'!P57="","",'1042Bd Stammdaten Mitarb.'!P57)</f>
        <v/>
      </c>
      <c r="H61" s="344" t="str">
        <f>IF('1042Bd Stammdaten Mitarb.'!Q57="","",'1042Bd Stammdaten Mitarb.'!Q57)</f>
        <v/>
      </c>
      <c r="I61" s="345" t="str">
        <f>IF('1042Bd Stammdaten Mitarb.'!R57="","",'1042Bd Stammdaten Mitarb.'!R57)</f>
        <v/>
      </c>
      <c r="J61" s="346" t="str">
        <f t="shared" si="8"/>
        <v/>
      </c>
      <c r="K61" s="342" t="str">
        <f t="shared" si="9"/>
        <v/>
      </c>
      <c r="L61" s="342" t="str">
        <f>IF('1042Bd Stammdaten Mitarb.'!S57="","",'1042Bd Stammdaten Mitarb.'!S57)</f>
        <v/>
      </c>
      <c r="M61" s="347" t="str">
        <f t="shared" si="10"/>
        <v/>
      </c>
      <c r="N61" s="340" t="str">
        <f t="shared" si="11"/>
        <v/>
      </c>
      <c r="O61" s="348" t="str">
        <f t="shared" si="12"/>
        <v/>
      </c>
      <c r="P61" s="349" t="str">
        <f t="shared" si="13"/>
        <v/>
      </c>
      <c r="Q61" s="350" t="str">
        <f t="shared" si="14"/>
        <v/>
      </c>
      <c r="R61" s="351" t="str">
        <f t="shared" si="15"/>
        <v/>
      </c>
      <c r="S61" s="340" t="str">
        <f t="shared" si="16"/>
        <v/>
      </c>
      <c r="T61" s="342" t="str">
        <f>IF(R61="","",MAX((O61-AR61)*'1042Ad Antrag'!$B$31,0))</f>
        <v/>
      </c>
      <c r="U61" s="352" t="str">
        <f t="shared" si="17"/>
        <v/>
      </c>
      <c r="V61" s="262"/>
      <c r="W61" s="263"/>
      <c r="X61" s="190">
        <f>'1042Bd Stammdaten Mitarb.'!M57</f>
        <v>0</v>
      </c>
      <c r="Y61" s="264" t="str">
        <f t="shared" si="18"/>
        <v/>
      </c>
      <c r="Z61" s="265" t="str">
        <f>IF(A61="","",'1042Bd Stammdaten Mitarb.'!Q57-'1042Bd Stammdaten Mitarb.'!R57)</f>
        <v/>
      </c>
      <c r="AA61" s="265" t="str">
        <f t="shared" si="19"/>
        <v/>
      </c>
      <c r="AB61" s="266" t="str">
        <f t="shared" si="20"/>
        <v/>
      </c>
      <c r="AC61" s="266" t="str">
        <f t="shared" si="21"/>
        <v/>
      </c>
      <c r="AD61" s="266" t="str">
        <f t="shared" si="22"/>
        <v/>
      </c>
      <c r="AE61" s="267" t="str">
        <f t="shared" si="23"/>
        <v/>
      </c>
      <c r="AF61" s="267" t="str">
        <f>IF(K61="","",K61*AF$8 - MAX('1042Bd Stammdaten Mitarb.'!S57-M61,0))</f>
        <v/>
      </c>
      <c r="AG61" s="267" t="str">
        <f t="shared" si="24"/>
        <v/>
      </c>
      <c r="AH61" s="267" t="str">
        <f t="shared" si="25"/>
        <v/>
      </c>
      <c r="AI61" s="267" t="str">
        <f t="shared" si="26"/>
        <v/>
      </c>
      <c r="AJ61" s="267" t="str">
        <f>IF(OR($C61="",K61="",O61=""),"",MAX(P61+'1042Bd Stammdaten Mitarb.'!T57-O61,0))</f>
        <v/>
      </c>
      <c r="AK61" s="267" t="str">
        <f>IF('1042Bd Stammdaten Mitarb.'!T57="","",'1042Bd Stammdaten Mitarb.'!T57)</f>
        <v/>
      </c>
      <c r="AL61" s="267" t="str">
        <f t="shared" si="27"/>
        <v/>
      </c>
      <c r="AM61" s="268" t="str">
        <f t="shared" si="32"/>
        <v/>
      </c>
      <c r="AN61" s="269" t="str">
        <f t="shared" si="28"/>
        <v/>
      </c>
      <c r="AO61" s="267" t="str">
        <f t="shared" si="29"/>
        <v/>
      </c>
      <c r="AP61" s="267" t="str">
        <f>IF(E61="","",'1042Bd Stammdaten Mitarb.'!P57)</f>
        <v/>
      </c>
      <c r="AQ61" s="270">
        <f>IF('1042Bd Stammdaten Mitarb.'!Y57&gt;0,AG61,0)</f>
        <v>0</v>
      </c>
      <c r="AR61" s="271">
        <f>IF('1042Bd Stammdaten Mitarb.'!Y57&gt;0,'1042Bd Stammdaten Mitarb.'!T57,0)</f>
        <v>0</v>
      </c>
      <c r="AS61" s="267" t="str">
        <f t="shared" si="30"/>
        <v/>
      </c>
      <c r="AT61" s="267">
        <f>'1042Bd Stammdaten Mitarb.'!P57</f>
        <v>0</v>
      </c>
      <c r="AU61" s="267">
        <f t="shared" si="31"/>
        <v>0</v>
      </c>
      <c r="AV61" s="272"/>
    </row>
    <row r="62" spans="1:48" s="57" customFormat="1" ht="16.899999999999999" customHeight="1" x14ac:dyDescent="0.25">
      <c r="A62" s="304" t="str">
        <f>IF('1042Bd Stammdaten Mitarb.'!A58="","",'1042Bd Stammdaten Mitarb.'!A58)</f>
        <v/>
      </c>
      <c r="B62" s="305" t="str">
        <f>IF('1042Bd Stammdaten Mitarb.'!B58="","",'1042Bd Stammdaten Mitarb.'!B58)</f>
        <v/>
      </c>
      <c r="C62" s="261" t="str">
        <f>IF('1042Bd Stammdaten Mitarb.'!C58="","",'1042Bd Stammdaten Mitarb.'!C58)</f>
        <v/>
      </c>
      <c r="D62" s="340" t="str">
        <f>IF('1042Bd Stammdaten Mitarb.'!AJ58="","",'1042Bd Stammdaten Mitarb.'!AJ58)</f>
        <v/>
      </c>
      <c r="E62" s="341" t="str">
        <f>IF('1042Bd Stammdaten Mitarb.'!N58="","",'1042Bd Stammdaten Mitarb.'!N58)</f>
        <v/>
      </c>
      <c r="F62" s="342" t="str">
        <f>IF('1042Bd Stammdaten Mitarb.'!O58="","",'1042Bd Stammdaten Mitarb.'!O58)</f>
        <v/>
      </c>
      <c r="G62" s="343" t="str">
        <f>IF('1042Bd Stammdaten Mitarb.'!P58="","",'1042Bd Stammdaten Mitarb.'!P58)</f>
        <v/>
      </c>
      <c r="H62" s="344" t="str">
        <f>IF('1042Bd Stammdaten Mitarb.'!Q58="","",'1042Bd Stammdaten Mitarb.'!Q58)</f>
        <v/>
      </c>
      <c r="I62" s="345" t="str">
        <f>IF('1042Bd Stammdaten Mitarb.'!R58="","",'1042Bd Stammdaten Mitarb.'!R58)</f>
        <v/>
      </c>
      <c r="J62" s="346" t="str">
        <f t="shared" si="8"/>
        <v/>
      </c>
      <c r="K62" s="342" t="str">
        <f t="shared" si="9"/>
        <v/>
      </c>
      <c r="L62" s="342" t="str">
        <f>IF('1042Bd Stammdaten Mitarb.'!S58="","",'1042Bd Stammdaten Mitarb.'!S58)</f>
        <v/>
      </c>
      <c r="M62" s="347" t="str">
        <f t="shared" si="10"/>
        <v/>
      </c>
      <c r="N62" s="340" t="str">
        <f t="shared" si="11"/>
        <v/>
      </c>
      <c r="O62" s="348" t="str">
        <f t="shared" si="12"/>
        <v/>
      </c>
      <c r="P62" s="349" t="str">
        <f t="shared" si="13"/>
        <v/>
      </c>
      <c r="Q62" s="350" t="str">
        <f t="shared" si="14"/>
        <v/>
      </c>
      <c r="R62" s="351" t="str">
        <f t="shared" si="15"/>
        <v/>
      </c>
      <c r="S62" s="340" t="str">
        <f t="shared" si="16"/>
        <v/>
      </c>
      <c r="T62" s="342" t="str">
        <f>IF(R62="","",MAX((O62-AR62)*'1042Ad Antrag'!$B$31,0))</f>
        <v/>
      </c>
      <c r="U62" s="352" t="str">
        <f t="shared" si="17"/>
        <v/>
      </c>
      <c r="V62" s="262"/>
      <c r="W62" s="263"/>
      <c r="X62" s="190">
        <f>'1042Bd Stammdaten Mitarb.'!M58</f>
        <v>0</v>
      </c>
      <c r="Y62" s="264" t="str">
        <f t="shared" si="18"/>
        <v/>
      </c>
      <c r="Z62" s="265" t="str">
        <f>IF(A62="","",'1042Bd Stammdaten Mitarb.'!Q58-'1042Bd Stammdaten Mitarb.'!R58)</f>
        <v/>
      </c>
      <c r="AA62" s="265" t="str">
        <f t="shared" si="19"/>
        <v/>
      </c>
      <c r="AB62" s="266" t="str">
        <f t="shared" si="20"/>
        <v/>
      </c>
      <c r="AC62" s="266" t="str">
        <f t="shared" si="21"/>
        <v/>
      </c>
      <c r="AD62" s="266" t="str">
        <f t="shared" si="22"/>
        <v/>
      </c>
      <c r="AE62" s="267" t="str">
        <f t="shared" si="23"/>
        <v/>
      </c>
      <c r="AF62" s="267" t="str">
        <f>IF(K62="","",K62*AF$8 - MAX('1042Bd Stammdaten Mitarb.'!S58-M62,0))</f>
        <v/>
      </c>
      <c r="AG62" s="267" t="str">
        <f t="shared" si="24"/>
        <v/>
      </c>
      <c r="AH62" s="267" t="str">
        <f t="shared" si="25"/>
        <v/>
      </c>
      <c r="AI62" s="267" t="str">
        <f t="shared" si="26"/>
        <v/>
      </c>
      <c r="AJ62" s="267" t="str">
        <f>IF(OR($C62="",K62="",O62=""),"",MAX(P62+'1042Bd Stammdaten Mitarb.'!T58-O62,0))</f>
        <v/>
      </c>
      <c r="AK62" s="267" t="str">
        <f>IF('1042Bd Stammdaten Mitarb.'!T58="","",'1042Bd Stammdaten Mitarb.'!T58)</f>
        <v/>
      </c>
      <c r="AL62" s="267" t="str">
        <f t="shared" si="27"/>
        <v/>
      </c>
      <c r="AM62" s="268" t="str">
        <f t="shared" si="32"/>
        <v/>
      </c>
      <c r="AN62" s="269" t="str">
        <f t="shared" si="28"/>
        <v/>
      </c>
      <c r="AO62" s="267" t="str">
        <f t="shared" si="29"/>
        <v/>
      </c>
      <c r="AP62" s="267" t="str">
        <f>IF(E62="","",'1042Bd Stammdaten Mitarb.'!P58)</f>
        <v/>
      </c>
      <c r="AQ62" s="270">
        <f>IF('1042Bd Stammdaten Mitarb.'!Y58&gt;0,AG62,0)</f>
        <v>0</v>
      </c>
      <c r="AR62" s="271">
        <f>IF('1042Bd Stammdaten Mitarb.'!Y58&gt;0,'1042Bd Stammdaten Mitarb.'!T58,0)</f>
        <v>0</v>
      </c>
      <c r="AS62" s="267" t="str">
        <f t="shared" si="30"/>
        <v/>
      </c>
      <c r="AT62" s="267">
        <f>'1042Bd Stammdaten Mitarb.'!P58</f>
        <v>0</v>
      </c>
      <c r="AU62" s="267">
        <f t="shared" si="31"/>
        <v>0</v>
      </c>
      <c r="AV62" s="272"/>
    </row>
    <row r="63" spans="1:48" s="57" customFormat="1" ht="16.899999999999999" customHeight="1" x14ac:dyDescent="0.25">
      <c r="A63" s="304" t="str">
        <f>IF('1042Bd Stammdaten Mitarb.'!A59="","",'1042Bd Stammdaten Mitarb.'!A59)</f>
        <v/>
      </c>
      <c r="B63" s="305" t="str">
        <f>IF('1042Bd Stammdaten Mitarb.'!B59="","",'1042Bd Stammdaten Mitarb.'!B59)</f>
        <v/>
      </c>
      <c r="C63" s="261" t="str">
        <f>IF('1042Bd Stammdaten Mitarb.'!C59="","",'1042Bd Stammdaten Mitarb.'!C59)</f>
        <v/>
      </c>
      <c r="D63" s="340" t="str">
        <f>IF('1042Bd Stammdaten Mitarb.'!AJ59="","",'1042Bd Stammdaten Mitarb.'!AJ59)</f>
        <v/>
      </c>
      <c r="E63" s="341" t="str">
        <f>IF('1042Bd Stammdaten Mitarb.'!N59="","",'1042Bd Stammdaten Mitarb.'!N59)</f>
        <v/>
      </c>
      <c r="F63" s="342" t="str">
        <f>IF('1042Bd Stammdaten Mitarb.'!O59="","",'1042Bd Stammdaten Mitarb.'!O59)</f>
        <v/>
      </c>
      <c r="G63" s="343" t="str">
        <f>IF('1042Bd Stammdaten Mitarb.'!P59="","",'1042Bd Stammdaten Mitarb.'!P59)</f>
        <v/>
      </c>
      <c r="H63" s="344" t="str">
        <f>IF('1042Bd Stammdaten Mitarb.'!Q59="","",'1042Bd Stammdaten Mitarb.'!Q59)</f>
        <v/>
      </c>
      <c r="I63" s="345" t="str">
        <f>IF('1042Bd Stammdaten Mitarb.'!R59="","",'1042Bd Stammdaten Mitarb.'!R59)</f>
        <v/>
      </c>
      <c r="J63" s="346" t="str">
        <f t="shared" si="8"/>
        <v/>
      </c>
      <c r="K63" s="342" t="str">
        <f t="shared" si="9"/>
        <v/>
      </c>
      <c r="L63" s="342" t="str">
        <f>IF('1042Bd Stammdaten Mitarb.'!S59="","",'1042Bd Stammdaten Mitarb.'!S59)</f>
        <v/>
      </c>
      <c r="M63" s="347" t="str">
        <f t="shared" si="10"/>
        <v/>
      </c>
      <c r="N63" s="340" t="str">
        <f t="shared" si="11"/>
        <v/>
      </c>
      <c r="O63" s="348" t="str">
        <f t="shared" si="12"/>
        <v/>
      </c>
      <c r="P63" s="349" t="str">
        <f t="shared" si="13"/>
        <v/>
      </c>
      <c r="Q63" s="350" t="str">
        <f t="shared" si="14"/>
        <v/>
      </c>
      <c r="R63" s="351" t="str">
        <f t="shared" si="15"/>
        <v/>
      </c>
      <c r="S63" s="340" t="str">
        <f t="shared" si="16"/>
        <v/>
      </c>
      <c r="T63" s="342" t="str">
        <f>IF(R63="","",MAX((O63-AR63)*'1042Ad Antrag'!$B$31,0))</f>
        <v/>
      </c>
      <c r="U63" s="352" t="str">
        <f t="shared" si="17"/>
        <v/>
      </c>
      <c r="V63" s="262"/>
      <c r="W63" s="263"/>
      <c r="X63" s="190">
        <f>'1042Bd Stammdaten Mitarb.'!M59</f>
        <v>0</v>
      </c>
      <c r="Y63" s="264" t="str">
        <f t="shared" si="18"/>
        <v/>
      </c>
      <c r="Z63" s="265" t="str">
        <f>IF(A63="","",'1042Bd Stammdaten Mitarb.'!Q59-'1042Bd Stammdaten Mitarb.'!R59)</f>
        <v/>
      </c>
      <c r="AA63" s="265" t="str">
        <f t="shared" si="19"/>
        <v/>
      </c>
      <c r="AB63" s="266" t="str">
        <f t="shared" si="20"/>
        <v/>
      </c>
      <c r="AC63" s="266" t="str">
        <f t="shared" si="21"/>
        <v/>
      </c>
      <c r="AD63" s="266" t="str">
        <f t="shared" si="22"/>
        <v/>
      </c>
      <c r="AE63" s="267" t="str">
        <f t="shared" si="23"/>
        <v/>
      </c>
      <c r="AF63" s="267" t="str">
        <f>IF(K63="","",K63*AF$8 - MAX('1042Bd Stammdaten Mitarb.'!S59-M63,0))</f>
        <v/>
      </c>
      <c r="AG63" s="267" t="str">
        <f t="shared" si="24"/>
        <v/>
      </c>
      <c r="AH63" s="267" t="str">
        <f t="shared" si="25"/>
        <v/>
      </c>
      <c r="AI63" s="267" t="str">
        <f t="shared" si="26"/>
        <v/>
      </c>
      <c r="AJ63" s="267" t="str">
        <f>IF(OR($C63="",K63="",O63=""),"",MAX(P63+'1042Bd Stammdaten Mitarb.'!T59-O63,0))</f>
        <v/>
      </c>
      <c r="AK63" s="267" t="str">
        <f>IF('1042Bd Stammdaten Mitarb.'!T59="","",'1042Bd Stammdaten Mitarb.'!T59)</f>
        <v/>
      </c>
      <c r="AL63" s="267" t="str">
        <f t="shared" si="27"/>
        <v/>
      </c>
      <c r="AM63" s="268" t="str">
        <f t="shared" si="32"/>
        <v/>
      </c>
      <c r="AN63" s="269" t="str">
        <f t="shared" si="28"/>
        <v/>
      </c>
      <c r="AO63" s="267" t="str">
        <f t="shared" si="29"/>
        <v/>
      </c>
      <c r="AP63" s="267" t="str">
        <f>IF(E63="","",'1042Bd Stammdaten Mitarb.'!P59)</f>
        <v/>
      </c>
      <c r="AQ63" s="270">
        <f>IF('1042Bd Stammdaten Mitarb.'!Y59&gt;0,AG63,0)</f>
        <v>0</v>
      </c>
      <c r="AR63" s="271">
        <f>IF('1042Bd Stammdaten Mitarb.'!Y59&gt;0,'1042Bd Stammdaten Mitarb.'!T59,0)</f>
        <v>0</v>
      </c>
      <c r="AS63" s="267" t="str">
        <f t="shared" si="30"/>
        <v/>
      </c>
      <c r="AT63" s="267">
        <f>'1042Bd Stammdaten Mitarb.'!P59</f>
        <v>0</v>
      </c>
      <c r="AU63" s="267">
        <f t="shared" si="31"/>
        <v>0</v>
      </c>
      <c r="AV63" s="272"/>
    </row>
    <row r="64" spans="1:48" s="57" customFormat="1" ht="16.899999999999999" customHeight="1" x14ac:dyDescent="0.25">
      <c r="A64" s="304" t="str">
        <f>IF('1042Bd Stammdaten Mitarb.'!A60="","",'1042Bd Stammdaten Mitarb.'!A60)</f>
        <v/>
      </c>
      <c r="B64" s="305" t="str">
        <f>IF('1042Bd Stammdaten Mitarb.'!B60="","",'1042Bd Stammdaten Mitarb.'!B60)</f>
        <v/>
      </c>
      <c r="C64" s="261" t="str">
        <f>IF('1042Bd Stammdaten Mitarb.'!C60="","",'1042Bd Stammdaten Mitarb.'!C60)</f>
        <v/>
      </c>
      <c r="D64" s="340" t="str">
        <f>IF('1042Bd Stammdaten Mitarb.'!AJ60="","",'1042Bd Stammdaten Mitarb.'!AJ60)</f>
        <v/>
      </c>
      <c r="E64" s="341" t="str">
        <f>IF('1042Bd Stammdaten Mitarb.'!N60="","",'1042Bd Stammdaten Mitarb.'!N60)</f>
        <v/>
      </c>
      <c r="F64" s="342" t="str">
        <f>IF('1042Bd Stammdaten Mitarb.'!O60="","",'1042Bd Stammdaten Mitarb.'!O60)</f>
        <v/>
      </c>
      <c r="G64" s="343" t="str">
        <f>IF('1042Bd Stammdaten Mitarb.'!P60="","",'1042Bd Stammdaten Mitarb.'!P60)</f>
        <v/>
      </c>
      <c r="H64" s="344" t="str">
        <f>IF('1042Bd Stammdaten Mitarb.'!Q60="","",'1042Bd Stammdaten Mitarb.'!Q60)</f>
        <v/>
      </c>
      <c r="I64" s="345" t="str">
        <f>IF('1042Bd Stammdaten Mitarb.'!R60="","",'1042Bd Stammdaten Mitarb.'!R60)</f>
        <v/>
      </c>
      <c r="J64" s="346" t="str">
        <f t="shared" si="8"/>
        <v/>
      </c>
      <c r="K64" s="342" t="str">
        <f t="shared" si="9"/>
        <v/>
      </c>
      <c r="L64" s="342" t="str">
        <f>IF('1042Bd Stammdaten Mitarb.'!S60="","",'1042Bd Stammdaten Mitarb.'!S60)</f>
        <v/>
      </c>
      <c r="M64" s="347" t="str">
        <f t="shared" si="10"/>
        <v/>
      </c>
      <c r="N64" s="340" t="str">
        <f t="shared" si="11"/>
        <v/>
      </c>
      <c r="O64" s="348" t="str">
        <f t="shared" si="12"/>
        <v/>
      </c>
      <c r="P64" s="349" t="str">
        <f t="shared" si="13"/>
        <v/>
      </c>
      <c r="Q64" s="350" t="str">
        <f t="shared" si="14"/>
        <v/>
      </c>
      <c r="R64" s="351" t="str">
        <f t="shared" si="15"/>
        <v/>
      </c>
      <c r="S64" s="340" t="str">
        <f t="shared" si="16"/>
        <v/>
      </c>
      <c r="T64" s="342" t="str">
        <f>IF(R64="","",MAX((O64-AR64)*'1042Ad Antrag'!$B$31,0))</f>
        <v/>
      </c>
      <c r="U64" s="352" t="str">
        <f t="shared" si="17"/>
        <v/>
      </c>
      <c r="V64" s="262"/>
      <c r="W64" s="263"/>
      <c r="X64" s="190">
        <f>'1042Bd Stammdaten Mitarb.'!M60</f>
        <v>0</v>
      </c>
      <c r="Y64" s="264" t="str">
        <f t="shared" si="18"/>
        <v/>
      </c>
      <c r="Z64" s="265" t="str">
        <f>IF(A64="","",'1042Bd Stammdaten Mitarb.'!Q60-'1042Bd Stammdaten Mitarb.'!R60)</f>
        <v/>
      </c>
      <c r="AA64" s="265" t="str">
        <f t="shared" si="19"/>
        <v/>
      </c>
      <c r="AB64" s="266" t="str">
        <f t="shared" si="20"/>
        <v/>
      </c>
      <c r="AC64" s="266" t="str">
        <f t="shared" si="21"/>
        <v/>
      </c>
      <c r="AD64" s="266" t="str">
        <f t="shared" si="22"/>
        <v/>
      </c>
      <c r="AE64" s="267" t="str">
        <f t="shared" si="23"/>
        <v/>
      </c>
      <c r="AF64" s="267" t="str">
        <f>IF(K64="","",K64*AF$8 - MAX('1042Bd Stammdaten Mitarb.'!S60-M64,0))</f>
        <v/>
      </c>
      <c r="AG64" s="267" t="str">
        <f t="shared" si="24"/>
        <v/>
      </c>
      <c r="AH64" s="267" t="str">
        <f t="shared" si="25"/>
        <v/>
      </c>
      <c r="AI64" s="267" t="str">
        <f t="shared" si="26"/>
        <v/>
      </c>
      <c r="AJ64" s="267" t="str">
        <f>IF(OR($C64="",K64="",O64=""),"",MAX(P64+'1042Bd Stammdaten Mitarb.'!T60-O64,0))</f>
        <v/>
      </c>
      <c r="AK64" s="267" t="str">
        <f>IF('1042Bd Stammdaten Mitarb.'!T60="","",'1042Bd Stammdaten Mitarb.'!T60)</f>
        <v/>
      </c>
      <c r="AL64" s="267" t="str">
        <f t="shared" si="27"/>
        <v/>
      </c>
      <c r="AM64" s="268" t="str">
        <f t="shared" si="32"/>
        <v/>
      </c>
      <c r="AN64" s="269" t="str">
        <f t="shared" si="28"/>
        <v/>
      </c>
      <c r="AO64" s="267" t="str">
        <f t="shared" si="29"/>
        <v/>
      </c>
      <c r="AP64" s="267" t="str">
        <f>IF(E64="","",'1042Bd Stammdaten Mitarb.'!P60)</f>
        <v/>
      </c>
      <c r="AQ64" s="270">
        <f>IF('1042Bd Stammdaten Mitarb.'!Y60&gt;0,AG64,0)</f>
        <v>0</v>
      </c>
      <c r="AR64" s="271">
        <f>IF('1042Bd Stammdaten Mitarb.'!Y60&gt;0,'1042Bd Stammdaten Mitarb.'!T60,0)</f>
        <v>0</v>
      </c>
      <c r="AS64" s="267" t="str">
        <f t="shared" si="30"/>
        <v/>
      </c>
      <c r="AT64" s="267">
        <f>'1042Bd Stammdaten Mitarb.'!P60</f>
        <v>0</v>
      </c>
      <c r="AU64" s="267">
        <f t="shared" si="31"/>
        <v>0</v>
      </c>
      <c r="AV64" s="272"/>
    </row>
    <row r="65" spans="1:48" s="57" customFormat="1" ht="16.899999999999999" customHeight="1" x14ac:dyDescent="0.25">
      <c r="A65" s="304" t="str">
        <f>IF('1042Bd Stammdaten Mitarb.'!A61="","",'1042Bd Stammdaten Mitarb.'!A61)</f>
        <v/>
      </c>
      <c r="B65" s="305" t="str">
        <f>IF('1042Bd Stammdaten Mitarb.'!B61="","",'1042Bd Stammdaten Mitarb.'!B61)</f>
        <v/>
      </c>
      <c r="C65" s="261" t="str">
        <f>IF('1042Bd Stammdaten Mitarb.'!C61="","",'1042Bd Stammdaten Mitarb.'!C61)</f>
        <v/>
      </c>
      <c r="D65" s="340" t="str">
        <f>IF('1042Bd Stammdaten Mitarb.'!AJ61="","",'1042Bd Stammdaten Mitarb.'!AJ61)</f>
        <v/>
      </c>
      <c r="E65" s="341" t="str">
        <f>IF('1042Bd Stammdaten Mitarb.'!N61="","",'1042Bd Stammdaten Mitarb.'!N61)</f>
        <v/>
      </c>
      <c r="F65" s="342" t="str">
        <f>IF('1042Bd Stammdaten Mitarb.'!O61="","",'1042Bd Stammdaten Mitarb.'!O61)</f>
        <v/>
      </c>
      <c r="G65" s="343" t="str">
        <f>IF('1042Bd Stammdaten Mitarb.'!P61="","",'1042Bd Stammdaten Mitarb.'!P61)</f>
        <v/>
      </c>
      <c r="H65" s="344" t="str">
        <f>IF('1042Bd Stammdaten Mitarb.'!Q61="","",'1042Bd Stammdaten Mitarb.'!Q61)</f>
        <v/>
      </c>
      <c r="I65" s="345" t="str">
        <f>IF('1042Bd Stammdaten Mitarb.'!R61="","",'1042Bd Stammdaten Mitarb.'!R61)</f>
        <v/>
      </c>
      <c r="J65" s="346" t="str">
        <f t="shared" si="8"/>
        <v/>
      </c>
      <c r="K65" s="342" t="str">
        <f t="shared" si="9"/>
        <v/>
      </c>
      <c r="L65" s="342" t="str">
        <f>IF('1042Bd Stammdaten Mitarb.'!S61="","",'1042Bd Stammdaten Mitarb.'!S61)</f>
        <v/>
      </c>
      <c r="M65" s="347" t="str">
        <f t="shared" si="10"/>
        <v/>
      </c>
      <c r="N65" s="340" t="str">
        <f t="shared" si="11"/>
        <v/>
      </c>
      <c r="O65" s="348" t="str">
        <f t="shared" si="12"/>
        <v/>
      </c>
      <c r="P65" s="349" t="str">
        <f t="shared" si="13"/>
        <v/>
      </c>
      <c r="Q65" s="350" t="str">
        <f t="shared" si="14"/>
        <v/>
      </c>
      <c r="R65" s="351" t="str">
        <f t="shared" si="15"/>
        <v/>
      </c>
      <c r="S65" s="340" t="str">
        <f t="shared" si="16"/>
        <v/>
      </c>
      <c r="T65" s="342" t="str">
        <f>IF(R65="","",MAX((O65-AR65)*'1042Ad Antrag'!$B$31,0))</f>
        <v/>
      </c>
      <c r="U65" s="352" t="str">
        <f t="shared" si="17"/>
        <v/>
      </c>
      <c r="V65" s="262"/>
      <c r="W65" s="263"/>
      <c r="X65" s="190">
        <f>'1042Bd Stammdaten Mitarb.'!M61</f>
        <v>0</v>
      </c>
      <c r="Y65" s="264" t="str">
        <f t="shared" si="18"/>
        <v/>
      </c>
      <c r="Z65" s="265" t="str">
        <f>IF(A65="","",'1042Bd Stammdaten Mitarb.'!Q61-'1042Bd Stammdaten Mitarb.'!R61)</f>
        <v/>
      </c>
      <c r="AA65" s="265" t="str">
        <f t="shared" si="19"/>
        <v/>
      </c>
      <c r="AB65" s="266" t="str">
        <f t="shared" si="20"/>
        <v/>
      </c>
      <c r="AC65" s="266" t="str">
        <f t="shared" si="21"/>
        <v/>
      </c>
      <c r="AD65" s="266" t="str">
        <f t="shared" si="22"/>
        <v/>
      </c>
      <c r="AE65" s="267" t="str">
        <f t="shared" si="23"/>
        <v/>
      </c>
      <c r="AF65" s="267" t="str">
        <f>IF(K65="","",K65*AF$8 - MAX('1042Bd Stammdaten Mitarb.'!S61-M65,0))</f>
        <v/>
      </c>
      <c r="AG65" s="267" t="str">
        <f t="shared" si="24"/>
        <v/>
      </c>
      <c r="AH65" s="267" t="str">
        <f t="shared" si="25"/>
        <v/>
      </c>
      <c r="AI65" s="267" t="str">
        <f t="shared" si="26"/>
        <v/>
      </c>
      <c r="AJ65" s="267" t="str">
        <f>IF(OR($C65="",K65="",O65=""),"",MAX(P65+'1042Bd Stammdaten Mitarb.'!T61-O65,0))</f>
        <v/>
      </c>
      <c r="AK65" s="267" t="str">
        <f>IF('1042Bd Stammdaten Mitarb.'!T61="","",'1042Bd Stammdaten Mitarb.'!T61)</f>
        <v/>
      </c>
      <c r="AL65" s="267" t="str">
        <f t="shared" si="27"/>
        <v/>
      </c>
      <c r="AM65" s="268" t="str">
        <f t="shared" si="32"/>
        <v/>
      </c>
      <c r="AN65" s="269" t="str">
        <f t="shared" si="28"/>
        <v/>
      </c>
      <c r="AO65" s="267" t="str">
        <f t="shared" si="29"/>
        <v/>
      </c>
      <c r="AP65" s="267" t="str">
        <f>IF(E65="","",'1042Bd Stammdaten Mitarb.'!P61)</f>
        <v/>
      </c>
      <c r="AQ65" s="270">
        <f>IF('1042Bd Stammdaten Mitarb.'!Y61&gt;0,AG65,0)</f>
        <v>0</v>
      </c>
      <c r="AR65" s="271">
        <f>IF('1042Bd Stammdaten Mitarb.'!Y61&gt;0,'1042Bd Stammdaten Mitarb.'!T61,0)</f>
        <v>0</v>
      </c>
      <c r="AS65" s="267" t="str">
        <f t="shared" si="30"/>
        <v/>
      </c>
      <c r="AT65" s="267">
        <f>'1042Bd Stammdaten Mitarb.'!P61</f>
        <v>0</v>
      </c>
      <c r="AU65" s="267">
        <f t="shared" si="31"/>
        <v>0</v>
      </c>
      <c r="AV65" s="272"/>
    </row>
    <row r="66" spans="1:48" s="57" customFormat="1" ht="16.899999999999999" customHeight="1" x14ac:dyDescent="0.25">
      <c r="A66" s="304" t="str">
        <f>IF('1042Bd Stammdaten Mitarb.'!A62="","",'1042Bd Stammdaten Mitarb.'!A62)</f>
        <v/>
      </c>
      <c r="B66" s="305" t="str">
        <f>IF('1042Bd Stammdaten Mitarb.'!B62="","",'1042Bd Stammdaten Mitarb.'!B62)</f>
        <v/>
      </c>
      <c r="C66" s="261" t="str">
        <f>IF('1042Bd Stammdaten Mitarb.'!C62="","",'1042Bd Stammdaten Mitarb.'!C62)</f>
        <v/>
      </c>
      <c r="D66" s="340" t="str">
        <f>IF('1042Bd Stammdaten Mitarb.'!AJ62="","",'1042Bd Stammdaten Mitarb.'!AJ62)</f>
        <v/>
      </c>
      <c r="E66" s="341" t="str">
        <f>IF('1042Bd Stammdaten Mitarb.'!N62="","",'1042Bd Stammdaten Mitarb.'!N62)</f>
        <v/>
      </c>
      <c r="F66" s="342" t="str">
        <f>IF('1042Bd Stammdaten Mitarb.'!O62="","",'1042Bd Stammdaten Mitarb.'!O62)</f>
        <v/>
      </c>
      <c r="G66" s="343" t="str">
        <f>IF('1042Bd Stammdaten Mitarb.'!P62="","",'1042Bd Stammdaten Mitarb.'!P62)</f>
        <v/>
      </c>
      <c r="H66" s="344" t="str">
        <f>IF('1042Bd Stammdaten Mitarb.'!Q62="","",'1042Bd Stammdaten Mitarb.'!Q62)</f>
        <v/>
      </c>
      <c r="I66" s="345" t="str">
        <f>IF('1042Bd Stammdaten Mitarb.'!R62="","",'1042Bd Stammdaten Mitarb.'!R62)</f>
        <v/>
      </c>
      <c r="J66" s="346" t="str">
        <f t="shared" si="8"/>
        <v/>
      </c>
      <c r="K66" s="342" t="str">
        <f t="shared" si="9"/>
        <v/>
      </c>
      <c r="L66" s="342" t="str">
        <f>IF('1042Bd Stammdaten Mitarb.'!S62="","",'1042Bd Stammdaten Mitarb.'!S62)</f>
        <v/>
      </c>
      <c r="M66" s="347" t="str">
        <f t="shared" si="10"/>
        <v/>
      </c>
      <c r="N66" s="340" t="str">
        <f t="shared" si="11"/>
        <v/>
      </c>
      <c r="O66" s="348" t="str">
        <f t="shared" si="12"/>
        <v/>
      </c>
      <c r="P66" s="349" t="str">
        <f t="shared" si="13"/>
        <v/>
      </c>
      <c r="Q66" s="350" t="str">
        <f t="shared" si="14"/>
        <v/>
      </c>
      <c r="R66" s="351" t="str">
        <f t="shared" si="15"/>
        <v/>
      </c>
      <c r="S66" s="340" t="str">
        <f t="shared" si="16"/>
        <v/>
      </c>
      <c r="T66" s="342" t="str">
        <f>IF(R66="","",MAX((O66-AR66)*'1042Ad Antrag'!$B$31,0))</f>
        <v/>
      </c>
      <c r="U66" s="352" t="str">
        <f t="shared" si="17"/>
        <v/>
      </c>
      <c r="V66" s="262"/>
      <c r="W66" s="263"/>
      <c r="X66" s="190">
        <f>'1042Bd Stammdaten Mitarb.'!M62</f>
        <v>0</v>
      </c>
      <c r="Y66" s="264" t="str">
        <f t="shared" si="18"/>
        <v/>
      </c>
      <c r="Z66" s="265" t="str">
        <f>IF(A66="","",'1042Bd Stammdaten Mitarb.'!Q62-'1042Bd Stammdaten Mitarb.'!R62)</f>
        <v/>
      </c>
      <c r="AA66" s="265" t="str">
        <f t="shared" si="19"/>
        <v/>
      </c>
      <c r="AB66" s="266" t="str">
        <f t="shared" si="20"/>
        <v/>
      </c>
      <c r="AC66" s="266" t="str">
        <f t="shared" si="21"/>
        <v/>
      </c>
      <c r="AD66" s="266" t="str">
        <f t="shared" si="22"/>
        <v/>
      </c>
      <c r="AE66" s="267" t="str">
        <f t="shared" si="23"/>
        <v/>
      </c>
      <c r="AF66" s="267" t="str">
        <f>IF(K66="","",K66*AF$8 - MAX('1042Bd Stammdaten Mitarb.'!S62-M66,0))</f>
        <v/>
      </c>
      <c r="AG66" s="267" t="str">
        <f t="shared" si="24"/>
        <v/>
      </c>
      <c r="AH66" s="267" t="str">
        <f t="shared" si="25"/>
        <v/>
      </c>
      <c r="AI66" s="267" t="str">
        <f t="shared" si="26"/>
        <v/>
      </c>
      <c r="AJ66" s="267" t="str">
        <f>IF(OR($C66="",K66="",O66=""),"",MAX(P66+'1042Bd Stammdaten Mitarb.'!T62-O66,0))</f>
        <v/>
      </c>
      <c r="AK66" s="267" t="str">
        <f>IF('1042Bd Stammdaten Mitarb.'!T62="","",'1042Bd Stammdaten Mitarb.'!T62)</f>
        <v/>
      </c>
      <c r="AL66" s="267" t="str">
        <f t="shared" si="27"/>
        <v/>
      </c>
      <c r="AM66" s="268" t="str">
        <f t="shared" si="32"/>
        <v/>
      </c>
      <c r="AN66" s="269" t="str">
        <f t="shared" si="28"/>
        <v/>
      </c>
      <c r="AO66" s="267" t="str">
        <f t="shared" si="29"/>
        <v/>
      </c>
      <c r="AP66" s="267" t="str">
        <f>IF(E66="","",'1042Bd Stammdaten Mitarb.'!P62)</f>
        <v/>
      </c>
      <c r="AQ66" s="270">
        <f>IF('1042Bd Stammdaten Mitarb.'!Y62&gt;0,AG66,0)</f>
        <v>0</v>
      </c>
      <c r="AR66" s="271">
        <f>IF('1042Bd Stammdaten Mitarb.'!Y62&gt;0,'1042Bd Stammdaten Mitarb.'!T62,0)</f>
        <v>0</v>
      </c>
      <c r="AS66" s="267" t="str">
        <f t="shared" si="30"/>
        <v/>
      </c>
      <c r="AT66" s="267">
        <f>'1042Bd Stammdaten Mitarb.'!P62</f>
        <v>0</v>
      </c>
      <c r="AU66" s="267">
        <f t="shared" si="31"/>
        <v>0</v>
      </c>
      <c r="AV66" s="272"/>
    </row>
    <row r="67" spans="1:48" s="57" customFormat="1" ht="16.899999999999999" customHeight="1" x14ac:dyDescent="0.25">
      <c r="A67" s="304" t="str">
        <f>IF('1042Bd Stammdaten Mitarb.'!A63="","",'1042Bd Stammdaten Mitarb.'!A63)</f>
        <v/>
      </c>
      <c r="B67" s="305" t="str">
        <f>IF('1042Bd Stammdaten Mitarb.'!B63="","",'1042Bd Stammdaten Mitarb.'!B63)</f>
        <v/>
      </c>
      <c r="C67" s="261" t="str">
        <f>IF('1042Bd Stammdaten Mitarb.'!C63="","",'1042Bd Stammdaten Mitarb.'!C63)</f>
        <v/>
      </c>
      <c r="D67" s="340" t="str">
        <f>IF('1042Bd Stammdaten Mitarb.'!AJ63="","",'1042Bd Stammdaten Mitarb.'!AJ63)</f>
        <v/>
      </c>
      <c r="E67" s="341" t="str">
        <f>IF('1042Bd Stammdaten Mitarb.'!N63="","",'1042Bd Stammdaten Mitarb.'!N63)</f>
        <v/>
      </c>
      <c r="F67" s="342" t="str">
        <f>IF('1042Bd Stammdaten Mitarb.'!O63="","",'1042Bd Stammdaten Mitarb.'!O63)</f>
        <v/>
      </c>
      <c r="G67" s="343" t="str">
        <f>IF('1042Bd Stammdaten Mitarb.'!P63="","",'1042Bd Stammdaten Mitarb.'!P63)</f>
        <v/>
      </c>
      <c r="H67" s="344" t="str">
        <f>IF('1042Bd Stammdaten Mitarb.'!Q63="","",'1042Bd Stammdaten Mitarb.'!Q63)</f>
        <v/>
      </c>
      <c r="I67" s="345" t="str">
        <f>IF('1042Bd Stammdaten Mitarb.'!R63="","",'1042Bd Stammdaten Mitarb.'!R63)</f>
        <v/>
      </c>
      <c r="J67" s="346" t="str">
        <f t="shared" si="8"/>
        <v/>
      </c>
      <c r="K67" s="342" t="str">
        <f t="shared" si="9"/>
        <v/>
      </c>
      <c r="L67" s="342" t="str">
        <f>IF('1042Bd Stammdaten Mitarb.'!S63="","",'1042Bd Stammdaten Mitarb.'!S63)</f>
        <v/>
      </c>
      <c r="M67" s="347" t="str">
        <f t="shared" si="10"/>
        <v/>
      </c>
      <c r="N67" s="340" t="str">
        <f t="shared" si="11"/>
        <v/>
      </c>
      <c r="O67" s="348" t="str">
        <f t="shared" si="12"/>
        <v/>
      </c>
      <c r="P67" s="349" t="str">
        <f t="shared" si="13"/>
        <v/>
      </c>
      <c r="Q67" s="350" t="str">
        <f t="shared" si="14"/>
        <v/>
      </c>
      <c r="R67" s="351" t="str">
        <f t="shared" si="15"/>
        <v/>
      </c>
      <c r="S67" s="340" t="str">
        <f t="shared" si="16"/>
        <v/>
      </c>
      <c r="T67" s="342" t="str">
        <f>IF(R67="","",MAX((O67-AR67)*'1042Ad Antrag'!$B$31,0))</f>
        <v/>
      </c>
      <c r="U67" s="352" t="str">
        <f t="shared" si="17"/>
        <v/>
      </c>
      <c r="V67" s="262"/>
      <c r="W67" s="263"/>
      <c r="X67" s="190">
        <f>'1042Bd Stammdaten Mitarb.'!M63</f>
        <v>0</v>
      </c>
      <c r="Y67" s="264" t="str">
        <f t="shared" si="18"/>
        <v/>
      </c>
      <c r="Z67" s="265" t="str">
        <f>IF(A67="","",'1042Bd Stammdaten Mitarb.'!Q63-'1042Bd Stammdaten Mitarb.'!R63)</f>
        <v/>
      </c>
      <c r="AA67" s="265" t="str">
        <f t="shared" si="19"/>
        <v/>
      </c>
      <c r="AB67" s="266" t="str">
        <f t="shared" si="20"/>
        <v/>
      </c>
      <c r="AC67" s="266" t="str">
        <f t="shared" si="21"/>
        <v/>
      </c>
      <c r="AD67" s="266" t="str">
        <f t="shared" si="22"/>
        <v/>
      </c>
      <c r="AE67" s="267" t="str">
        <f t="shared" si="23"/>
        <v/>
      </c>
      <c r="AF67" s="267" t="str">
        <f>IF(K67="","",K67*AF$8 - MAX('1042Bd Stammdaten Mitarb.'!S63-M67,0))</f>
        <v/>
      </c>
      <c r="AG67" s="267" t="str">
        <f t="shared" si="24"/>
        <v/>
      </c>
      <c r="AH67" s="267" t="str">
        <f t="shared" si="25"/>
        <v/>
      </c>
      <c r="AI67" s="267" t="str">
        <f t="shared" si="26"/>
        <v/>
      </c>
      <c r="AJ67" s="267" t="str">
        <f>IF(OR($C67="",K67="",O67=""),"",MAX(P67+'1042Bd Stammdaten Mitarb.'!T63-O67,0))</f>
        <v/>
      </c>
      <c r="AK67" s="267" t="str">
        <f>IF('1042Bd Stammdaten Mitarb.'!T63="","",'1042Bd Stammdaten Mitarb.'!T63)</f>
        <v/>
      </c>
      <c r="AL67" s="267" t="str">
        <f t="shared" si="27"/>
        <v/>
      </c>
      <c r="AM67" s="268" t="str">
        <f t="shared" si="32"/>
        <v/>
      </c>
      <c r="AN67" s="269" t="str">
        <f t="shared" si="28"/>
        <v/>
      </c>
      <c r="AO67" s="267" t="str">
        <f t="shared" si="29"/>
        <v/>
      </c>
      <c r="AP67" s="267" t="str">
        <f>IF(E67="","",'1042Bd Stammdaten Mitarb.'!P63)</f>
        <v/>
      </c>
      <c r="AQ67" s="270">
        <f>IF('1042Bd Stammdaten Mitarb.'!Y63&gt;0,AG67,0)</f>
        <v>0</v>
      </c>
      <c r="AR67" s="271">
        <f>IF('1042Bd Stammdaten Mitarb.'!Y63&gt;0,'1042Bd Stammdaten Mitarb.'!T63,0)</f>
        <v>0</v>
      </c>
      <c r="AS67" s="267" t="str">
        <f t="shared" si="30"/>
        <v/>
      </c>
      <c r="AT67" s="267">
        <f>'1042Bd Stammdaten Mitarb.'!P63</f>
        <v>0</v>
      </c>
      <c r="AU67" s="267">
        <f t="shared" si="31"/>
        <v>0</v>
      </c>
      <c r="AV67" s="272"/>
    </row>
    <row r="68" spans="1:48" s="57" customFormat="1" ht="16.899999999999999" customHeight="1" x14ac:dyDescent="0.25">
      <c r="A68" s="304" t="str">
        <f>IF('1042Bd Stammdaten Mitarb.'!A64="","",'1042Bd Stammdaten Mitarb.'!A64)</f>
        <v/>
      </c>
      <c r="B68" s="305" t="str">
        <f>IF('1042Bd Stammdaten Mitarb.'!B64="","",'1042Bd Stammdaten Mitarb.'!B64)</f>
        <v/>
      </c>
      <c r="C68" s="261" t="str">
        <f>IF('1042Bd Stammdaten Mitarb.'!C64="","",'1042Bd Stammdaten Mitarb.'!C64)</f>
        <v/>
      </c>
      <c r="D68" s="340" t="str">
        <f>IF('1042Bd Stammdaten Mitarb.'!AJ64="","",'1042Bd Stammdaten Mitarb.'!AJ64)</f>
        <v/>
      </c>
      <c r="E68" s="341" t="str">
        <f>IF('1042Bd Stammdaten Mitarb.'!N64="","",'1042Bd Stammdaten Mitarb.'!N64)</f>
        <v/>
      </c>
      <c r="F68" s="342" t="str">
        <f>IF('1042Bd Stammdaten Mitarb.'!O64="","",'1042Bd Stammdaten Mitarb.'!O64)</f>
        <v/>
      </c>
      <c r="G68" s="343" t="str">
        <f>IF('1042Bd Stammdaten Mitarb.'!P64="","",'1042Bd Stammdaten Mitarb.'!P64)</f>
        <v/>
      </c>
      <c r="H68" s="344" t="str">
        <f>IF('1042Bd Stammdaten Mitarb.'!Q64="","",'1042Bd Stammdaten Mitarb.'!Q64)</f>
        <v/>
      </c>
      <c r="I68" s="345" t="str">
        <f>IF('1042Bd Stammdaten Mitarb.'!R64="","",'1042Bd Stammdaten Mitarb.'!R64)</f>
        <v/>
      </c>
      <c r="J68" s="346" t="str">
        <f t="shared" si="8"/>
        <v/>
      </c>
      <c r="K68" s="342" t="str">
        <f t="shared" si="9"/>
        <v/>
      </c>
      <c r="L68" s="342" t="str">
        <f>IF('1042Bd Stammdaten Mitarb.'!S64="","",'1042Bd Stammdaten Mitarb.'!S64)</f>
        <v/>
      </c>
      <c r="M68" s="347" t="str">
        <f t="shared" si="10"/>
        <v/>
      </c>
      <c r="N68" s="340" t="str">
        <f t="shared" si="11"/>
        <v/>
      </c>
      <c r="O68" s="348" t="str">
        <f t="shared" si="12"/>
        <v/>
      </c>
      <c r="P68" s="349" t="str">
        <f t="shared" si="13"/>
        <v/>
      </c>
      <c r="Q68" s="350" t="str">
        <f t="shared" si="14"/>
        <v/>
      </c>
      <c r="R68" s="351" t="str">
        <f t="shared" si="15"/>
        <v/>
      </c>
      <c r="S68" s="340" t="str">
        <f t="shared" si="16"/>
        <v/>
      </c>
      <c r="T68" s="342" t="str">
        <f>IF(R68="","",MAX((O68-AR68)*'1042Ad Antrag'!$B$31,0))</f>
        <v/>
      </c>
      <c r="U68" s="352" t="str">
        <f t="shared" si="17"/>
        <v/>
      </c>
      <c r="V68" s="262"/>
      <c r="W68" s="263"/>
      <c r="X68" s="190">
        <f>'1042Bd Stammdaten Mitarb.'!M64</f>
        <v>0</v>
      </c>
      <c r="Y68" s="264" t="str">
        <f t="shared" si="18"/>
        <v/>
      </c>
      <c r="Z68" s="265" t="str">
        <f>IF(A68="","",'1042Bd Stammdaten Mitarb.'!Q64-'1042Bd Stammdaten Mitarb.'!R64)</f>
        <v/>
      </c>
      <c r="AA68" s="265" t="str">
        <f t="shared" si="19"/>
        <v/>
      </c>
      <c r="AB68" s="266" t="str">
        <f t="shared" si="20"/>
        <v/>
      </c>
      <c r="AC68" s="266" t="str">
        <f t="shared" si="21"/>
        <v/>
      </c>
      <c r="AD68" s="266" t="str">
        <f t="shared" si="22"/>
        <v/>
      </c>
      <c r="AE68" s="267" t="str">
        <f t="shared" si="23"/>
        <v/>
      </c>
      <c r="AF68" s="267" t="str">
        <f>IF(K68="","",K68*AF$8 - MAX('1042Bd Stammdaten Mitarb.'!S64-M68,0))</f>
        <v/>
      </c>
      <c r="AG68" s="267" t="str">
        <f t="shared" si="24"/>
        <v/>
      </c>
      <c r="AH68" s="267" t="str">
        <f t="shared" si="25"/>
        <v/>
      </c>
      <c r="AI68" s="267" t="str">
        <f t="shared" si="26"/>
        <v/>
      </c>
      <c r="AJ68" s="267" t="str">
        <f>IF(OR($C68="",K68="",O68=""),"",MAX(P68+'1042Bd Stammdaten Mitarb.'!T64-O68,0))</f>
        <v/>
      </c>
      <c r="AK68" s="267" t="str">
        <f>IF('1042Bd Stammdaten Mitarb.'!T64="","",'1042Bd Stammdaten Mitarb.'!T64)</f>
        <v/>
      </c>
      <c r="AL68" s="267" t="str">
        <f t="shared" si="27"/>
        <v/>
      </c>
      <c r="AM68" s="268" t="str">
        <f t="shared" si="32"/>
        <v/>
      </c>
      <c r="AN68" s="269" t="str">
        <f t="shared" si="28"/>
        <v/>
      </c>
      <c r="AO68" s="267" t="str">
        <f t="shared" si="29"/>
        <v/>
      </c>
      <c r="AP68" s="267" t="str">
        <f>IF(E68="","",'1042Bd Stammdaten Mitarb.'!P64)</f>
        <v/>
      </c>
      <c r="AQ68" s="270">
        <f>IF('1042Bd Stammdaten Mitarb.'!Y64&gt;0,AG68,0)</f>
        <v>0</v>
      </c>
      <c r="AR68" s="271">
        <f>IF('1042Bd Stammdaten Mitarb.'!Y64&gt;0,'1042Bd Stammdaten Mitarb.'!T64,0)</f>
        <v>0</v>
      </c>
      <c r="AS68" s="267" t="str">
        <f t="shared" si="30"/>
        <v/>
      </c>
      <c r="AT68" s="267">
        <f>'1042Bd Stammdaten Mitarb.'!P64</f>
        <v>0</v>
      </c>
      <c r="AU68" s="267">
        <f t="shared" si="31"/>
        <v>0</v>
      </c>
      <c r="AV68" s="272"/>
    </row>
    <row r="69" spans="1:48" s="57" customFormat="1" ht="16.899999999999999" customHeight="1" x14ac:dyDescent="0.25">
      <c r="A69" s="304" t="str">
        <f>IF('1042Bd Stammdaten Mitarb.'!A65="","",'1042Bd Stammdaten Mitarb.'!A65)</f>
        <v/>
      </c>
      <c r="B69" s="305" t="str">
        <f>IF('1042Bd Stammdaten Mitarb.'!B65="","",'1042Bd Stammdaten Mitarb.'!B65)</f>
        <v/>
      </c>
      <c r="C69" s="261" t="str">
        <f>IF('1042Bd Stammdaten Mitarb.'!C65="","",'1042Bd Stammdaten Mitarb.'!C65)</f>
        <v/>
      </c>
      <c r="D69" s="340" t="str">
        <f>IF('1042Bd Stammdaten Mitarb.'!AJ65="","",'1042Bd Stammdaten Mitarb.'!AJ65)</f>
        <v/>
      </c>
      <c r="E69" s="341" t="str">
        <f>IF('1042Bd Stammdaten Mitarb.'!N65="","",'1042Bd Stammdaten Mitarb.'!N65)</f>
        <v/>
      </c>
      <c r="F69" s="342" t="str">
        <f>IF('1042Bd Stammdaten Mitarb.'!O65="","",'1042Bd Stammdaten Mitarb.'!O65)</f>
        <v/>
      </c>
      <c r="G69" s="343" t="str">
        <f>IF('1042Bd Stammdaten Mitarb.'!P65="","",'1042Bd Stammdaten Mitarb.'!P65)</f>
        <v/>
      </c>
      <c r="H69" s="344" t="str">
        <f>IF('1042Bd Stammdaten Mitarb.'!Q65="","",'1042Bd Stammdaten Mitarb.'!Q65)</f>
        <v/>
      </c>
      <c r="I69" s="345" t="str">
        <f>IF('1042Bd Stammdaten Mitarb.'!R65="","",'1042Bd Stammdaten Mitarb.'!R65)</f>
        <v/>
      </c>
      <c r="J69" s="346" t="str">
        <f t="shared" si="8"/>
        <v/>
      </c>
      <c r="K69" s="342" t="str">
        <f t="shared" si="9"/>
        <v/>
      </c>
      <c r="L69" s="342" t="str">
        <f>IF('1042Bd Stammdaten Mitarb.'!S65="","",'1042Bd Stammdaten Mitarb.'!S65)</f>
        <v/>
      </c>
      <c r="M69" s="347" t="str">
        <f t="shared" si="10"/>
        <v/>
      </c>
      <c r="N69" s="340" t="str">
        <f t="shared" si="11"/>
        <v/>
      </c>
      <c r="O69" s="348" t="str">
        <f t="shared" si="12"/>
        <v/>
      </c>
      <c r="P69" s="349" t="str">
        <f t="shared" si="13"/>
        <v/>
      </c>
      <c r="Q69" s="350" t="str">
        <f t="shared" si="14"/>
        <v/>
      </c>
      <c r="R69" s="351" t="str">
        <f t="shared" si="15"/>
        <v/>
      </c>
      <c r="S69" s="340" t="str">
        <f t="shared" si="16"/>
        <v/>
      </c>
      <c r="T69" s="342" t="str">
        <f>IF(R69="","",MAX((O69-AR69)*'1042Ad Antrag'!$B$31,0))</f>
        <v/>
      </c>
      <c r="U69" s="352" t="str">
        <f t="shared" si="17"/>
        <v/>
      </c>
      <c r="V69" s="262"/>
      <c r="W69" s="263"/>
      <c r="X69" s="190">
        <f>'1042Bd Stammdaten Mitarb.'!M65</f>
        <v>0</v>
      </c>
      <c r="Y69" s="264" t="str">
        <f t="shared" si="18"/>
        <v/>
      </c>
      <c r="Z69" s="265" t="str">
        <f>IF(A69="","",'1042Bd Stammdaten Mitarb.'!Q65-'1042Bd Stammdaten Mitarb.'!R65)</f>
        <v/>
      </c>
      <c r="AA69" s="265" t="str">
        <f t="shared" si="19"/>
        <v/>
      </c>
      <c r="AB69" s="266" t="str">
        <f t="shared" si="20"/>
        <v/>
      </c>
      <c r="AC69" s="266" t="str">
        <f t="shared" si="21"/>
        <v/>
      </c>
      <c r="AD69" s="266" t="str">
        <f t="shared" si="22"/>
        <v/>
      </c>
      <c r="AE69" s="267" t="str">
        <f t="shared" si="23"/>
        <v/>
      </c>
      <c r="AF69" s="267" t="str">
        <f>IF(K69="","",K69*AF$8 - MAX('1042Bd Stammdaten Mitarb.'!S65-M69,0))</f>
        <v/>
      </c>
      <c r="AG69" s="267" t="str">
        <f t="shared" si="24"/>
        <v/>
      </c>
      <c r="AH69" s="267" t="str">
        <f t="shared" si="25"/>
        <v/>
      </c>
      <c r="AI69" s="267" t="str">
        <f t="shared" si="26"/>
        <v/>
      </c>
      <c r="AJ69" s="267" t="str">
        <f>IF(OR($C69="",K69="",O69=""),"",MAX(P69+'1042Bd Stammdaten Mitarb.'!T65-O69,0))</f>
        <v/>
      </c>
      <c r="AK69" s="267" t="str">
        <f>IF('1042Bd Stammdaten Mitarb.'!T65="","",'1042Bd Stammdaten Mitarb.'!T65)</f>
        <v/>
      </c>
      <c r="AL69" s="267" t="str">
        <f t="shared" si="27"/>
        <v/>
      </c>
      <c r="AM69" s="268" t="str">
        <f t="shared" si="32"/>
        <v/>
      </c>
      <c r="AN69" s="269" t="str">
        <f t="shared" si="28"/>
        <v/>
      </c>
      <c r="AO69" s="267" t="str">
        <f t="shared" si="29"/>
        <v/>
      </c>
      <c r="AP69" s="267" t="str">
        <f>IF(E69="","",'1042Bd Stammdaten Mitarb.'!P65)</f>
        <v/>
      </c>
      <c r="AQ69" s="270">
        <f>IF('1042Bd Stammdaten Mitarb.'!Y65&gt;0,AG69,0)</f>
        <v>0</v>
      </c>
      <c r="AR69" s="271">
        <f>IF('1042Bd Stammdaten Mitarb.'!Y65&gt;0,'1042Bd Stammdaten Mitarb.'!T65,0)</f>
        <v>0</v>
      </c>
      <c r="AS69" s="267" t="str">
        <f t="shared" si="30"/>
        <v/>
      </c>
      <c r="AT69" s="267">
        <f>'1042Bd Stammdaten Mitarb.'!P65</f>
        <v>0</v>
      </c>
      <c r="AU69" s="267">
        <f t="shared" si="31"/>
        <v>0</v>
      </c>
      <c r="AV69" s="272"/>
    </row>
    <row r="70" spans="1:48" s="57" customFormat="1" ht="16.899999999999999" customHeight="1" x14ac:dyDescent="0.25">
      <c r="A70" s="304" t="str">
        <f>IF('1042Bd Stammdaten Mitarb.'!A66="","",'1042Bd Stammdaten Mitarb.'!A66)</f>
        <v/>
      </c>
      <c r="B70" s="305" t="str">
        <f>IF('1042Bd Stammdaten Mitarb.'!B66="","",'1042Bd Stammdaten Mitarb.'!B66)</f>
        <v/>
      </c>
      <c r="C70" s="261" t="str">
        <f>IF('1042Bd Stammdaten Mitarb.'!C66="","",'1042Bd Stammdaten Mitarb.'!C66)</f>
        <v/>
      </c>
      <c r="D70" s="340" t="str">
        <f>IF('1042Bd Stammdaten Mitarb.'!AJ66="","",'1042Bd Stammdaten Mitarb.'!AJ66)</f>
        <v/>
      </c>
      <c r="E70" s="341" t="str">
        <f>IF('1042Bd Stammdaten Mitarb.'!N66="","",'1042Bd Stammdaten Mitarb.'!N66)</f>
        <v/>
      </c>
      <c r="F70" s="342" t="str">
        <f>IF('1042Bd Stammdaten Mitarb.'!O66="","",'1042Bd Stammdaten Mitarb.'!O66)</f>
        <v/>
      </c>
      <c r="G70" s="343" t="str">
        <f>IF('1042Bd Stammdaten Mitarb.'!P66="","",'1042Bd Stammdaten Mitarb.'!P66)</f>
        <v/>
      </c>
      <c r="H70" s="344" t="str">
        <f>IF('1042Bd Stammdaten Mitarb.'!Q66="","",'1042Bd Stammdaten Mitarb.'!Q66)</f>
        <v/>
      </c>
      <c r="I70" s="345" t="str">
        <f>IF('1042Bd Stammdaten Mitarb.'!R66="","",'1042Bd Stammdaten Mitarb.'!R66)</f>
        <v/>
      </c>
      <c r="J70" s="346" t="str">
        <f t="shared" si="8"/>
        <v/>
      </c>
      <c r="K70" s="342" t="str">
        <f t="shared" si="9"/>
        <v/>
      </c>
      <c r="L70" s="342" t="str">
        <f>IF('1042Bd Stammdaten Mitarb.'!S66="","",'1042Bd Stammdaten Mitarb.'!S66)</f>
        <v/>
      </c>
      <c r="M70" s="347" t="str">
        <f t="shared" si="10"/>
        <v/>
      </c>
      <c r="N70" s="340" t="str">
        <f t="shared" si="11"/>
        <v/>
      </c>
      <c r="O70" s="348" t="str">
        <f t="shared" si="12"/>
        <v/>
      </c>
      <c r="P70" s="349" t="str">
        <f t="shared" si="13"/>
        <v/>
      </c>
      <c r="Q70" s="350" t="str">
        <f t="shared" si="14"/>
        <v/>
      </c>
      <c r="R70" s="351" t="str">
        <f t="shared" si="15"/>
        <v/>
      </c>
      <c r="S70" s="340" t="str">
        <f t="shared" si="16"/>
        <v/>
      </c>
      <c r="T70" s="342" t="str">
        <f>IF(R70="","",MAX((O70-AR70)*'1042Ad Antrag'!$B$31,0))</f>
        <v/>
      </c>
      <c r="U70" s="352" t="str">
        <f t="shared" si="17"/>
        <v/>
      </c>
      <c r="V70" s="262"/>
      <c r="W70" s="263"/>
      <c r="X70" s="190">
        <f>'1042Bd Stammdaten Mitarb.'!M66</f>
        <v>0</v>
      </c>
      <c r="Y70" s="264" t="str">
        <f t="shared" si="18"/>
        <v/>
      </c>
      <c r="Z70" s="265" t="str">
        <f>IF(A70="","",'1042Bd Stammdaten Mitarb.'!Q66-'1042Bd Stammdaten Mitarb.'!R66)</f>
        <v/>
      </c>
      <c r="AA70" s="265" t="str">
        <f t="shared" si="19"/>
        <v/>
      </c>
      <c r="AB70" s="266" t="str">
        <f t="shared" si="20"/>
        <v/>
      </c>
      <c r="AC70" s="266" t="str">
        <f t="shared" si="21"/>
        <v/>
      </c>
      <c r="AD70" s="266" t="str">
        <f t="shared" si="22"/>
        <v/>
      </c>
      <c r="AE70" s="267" t="str">
        <f t="shared" si="23"/>
        <v/>
      </c>
      <c r="AF70" s="267" t="str">
        <f>IF(K70="","",K70*AF$8 - MAX('1042Bd Stammdaten Mitarb.'!S66-M70,0))</f>
        <v/>
      </c>
      <c r="AG70" s="267" t="str">
        <f t="shared" si="24"/>
        <v/>
      </c>
      <c r="AH70" s="267" t="str">
        <f t="shared" si="25"/>
        <v/>
      </c>
      <c r="AI70" s="267" t="str">
        <f t="shared" si="26"/>
        <v/>
      </c>
      <c r="AJ70" s="267" t="str">
        <f>IF(OR($C70="",K70="",O70=""),"",MAX(P70+'1042Bd Stammdaten Mitarb.'!T66-O70,0))</f>
        <v/>
      </c>
      <c r="AK70" s="267" t="str">
        <f>IF('1042Bd Stammdaten Mitarb.'!T66="","",'1042Bd Stammdaten Mitarb.'!T66)</f>
        <v/>
      </c>
      <c r="AL70" s="267" t="str">
        <f t="shared" si="27"/>
        <v/>
      </c>
      <c r="AM70" s="268" t="str">
        <f t="shared" si="32"/>
        <v/>
      </c>
      <c r="AN70" s="269" t="str">
        <f t="shared" si="28"/>
        <v/>
      </c>
      <c r="AO70" s="267" t="str">
        <f t="shared" si="29"/>
        <v/>
      </c>
      <c r="AP70" s="267" t="str">
        <f>IF(E70="","",'1042Bd Stammdaten Mitarb.'!P66)</f>
        <v/>
      </c>
      <c r="AQ70" s="270">
        <f>IF('1042Bd Stammdaten Mitarb.'!Y66&gt;0,AG70,0)</f>
        <v>0</v>
      </c>
      <c r="AR70" s="271">
        <f>IF('1042Bd Stammdaten Mitarb.'!Y66&gt;0,'1042Bd Stammdaten Mitarb.'!T66,0)</f>
        <v>0</v>
      </c>
      <c r="AS70" s="267" t="str">
        <f t="shared" si="30"/>
        <v/>
      </c>
      <c r="AT70" s="267">
        <f>'1042Bd Stammdaten Mitarb.'!P66</f>
        <v>0</v>
      </c>
      <c r="AU70" s="267">
        <f t="shared" si="31"/>
        <v>0</v>
      </c>
      <c r="AV70" s="272"/>
    </row>
    <row r="71" spans="1:48" s="57" customFormat="1" ht="16.899999999999999" customHeight="1" x14ac:dyDescent="0.25">
      <c r="A71" s="304" t="str">
        <f>IF('1042Bd Stammdaten Mitarb.'!A67="","",'1042Bd Stammdaten Mitarb.'!A67)</f>
        <v/>
      </c>
      <c r="B71" s="305" t="str">
        <f>IF('1042Bd Stammdaten Mitarb.'!B67="","",'1042Bd Stammdaten Mitarb.'!B67)</f>
        <v/>
      </c>
      <c r="C71" s="261" t="str">
        <f>IF('1042Bd Stammdaten Mitarb.'!C67="","",'1042Bd Stammdaten Mitarb.'!C67)</f>
        <v/>
      </c>
      <c r="D71" s="340" t="str">
        <f>IF('1042Bd Stammdaten Mitarb.'!AJ67="","",'1042Bd Stammdaten Mitarb.'!AJ67)</f>
        <v/>
      </c>
      <c r="E71" s="341" t="str">
        <f>IF('1042Bd Stammdaten Mitarb.'!N67="","",'1042Bd Stammdaten Mitarb.'!N67)</f>
        <v/>
      </c>
      <c r="F71" s="342" t="str">
        <f>IF('1042Bd Stammdaten Mitarb.'!O67="","",'1042Bd Stammdaten Mitarb.'!O67)</f>
        <v/>
      </c>
      <c r="G71" s="343" t="str">
        <f>IF('1042Bd Stammdaten Mitarb.'!P67="","",'1042Bd Stammdaten Mitarb.'!P67)</f>
        <v/>
      </c>
      <c r="H71" s="344" t="str">
        <f>IF('1042Bd Stammdaten Mitarb.'!Q67="","",'1042Bd Stammdaten Mitarb.'!Q67)</f>
        <v/>
      </c>
      <c r="I71" s="345" t="str">
        <f>IF('1042Bd Stammdaten Mitarb.'!R67="","",'1042Bd Stammdaten Mitarb.'!R67)</f>
        <v/>
      </c>
      <c r="J71" s="346" t="str">
        <f t="shared" si="8"/>
        <v/>
      </c>
      <c r="K71" s="342" t="str">
        <f t="shared" si="9"/>
        <v/>
      </c>
      <c r="L71" s="342" t="str">
        <f>IF('1042Bd Stammdaten Mitarb.'!S67="","",'1042Bd Stammdaten Mitarb.'!S67)</f>
        <v/>
      </c>
      <c r="M71" s="347" t="str">
        <f t="shared" si="10"/>
        <v/>
      </c>
      <c r="N71" s="340" t="str">
        <f t="shared" si="11"/>
        <v/>
      </c>
      <c r="O71" s="348" t="str">
        <f t="shared" si="12"/>
        <v/>
      </c>
      <c r="P71" s="349" t="str">
        <f t="shared" si="13"/>
        <v/>
      </c>
      <c r="Q71" s="350" t="str">
        <f t="shared" si="14"/>
        <v/>
      </c>
      <c r="R71" s="351" t="str">
        <f t="shared" si="15"/>
        <v/>
      </c>
      <c r="S71" s="340" t="str">
        <f t="shared" si="16"/>
        <v/>
      </c>
      <c r="T71" s="342" t="str">
        <f>IF(R71="","",MAX((O71-AR71)*'1042Ad Antrag'!$B$31,0))</f>
        <v/>
      </c>
      <c r="U71" s="352" t="str">
        <f t="shared" si="17"/>
        <v/>
      </c>
      <c r="V71" s="262"/>
      <c r="W71" s="263"/>
      <c r="X71" s="190">
        <f>'1042Bd Stammdaten Mitarb.'!M67</f>
        <v>0</v>
      </c>
      <c r="Y71" s="264" t="str">
        <f t="shared" si="18"/>
        <v/>
      </c>
      <c r="Z71" s="265" t="str">
        <f>IF(A71="","",'1042Bd Stammdaten Mitarb.'!Q67-'1042Bd Stammdaten Mitarb.'!R67)</f>
        <v/>
      </c>
      <c r="AA71" s="265" t="str">
        <f t="shared" si="19"/>
        <v/>
      </c>
      <c r="AB71" s="266" t="str">
        <f t="shared" si="20"/>
        <v/>
      </c>
      <c r="AC71" s="266" t="str">
        <f t="shared" si="21"/>
        <v/>
      </c>
      <c r="AD71" s="266" t="str">
        <f t="shared" si="22"/>
        <v/>
      </c>
      <c r="AE71" s="267" t="str">
        <f t="shared" si="23"/>
        <v/>
      </c>
      <c r="AF71" s="267" t="str">
        <f>IF(K71="","",K71*AF$8 - MAX('1042Bd Stammdaten Mitarb.'!S67-M71,0))</f>
        <v/>
      </c>
      <c r="AG71" s="267" t="str">
        <f t="shared" si="24"/>
        <v/>
      </c>
      <c r="AH71" s="267" t="str">
        <f t="shared" si="25"/>
        <v/>
      </c>
      <c r="AI71" s="267" t="str">
        <f t="shared" si="26"/>
        <v/>
      </c>
      <c r="AJ71" s="267" t="str">
        <f>IF(OR($C71="",K71="",O71=""),"",MAX(P71+'1042Bd Stammdaten Mitarb.'!T67-O71,0))</f>
        <v/>
      </c>
      <c r="AK71" s="267" t="str">
        <f>IF('1042Bd Stammdaten Mitarb.'!T67="","",'1042Bd Stammdaten Mitarb.'!T67)</f>
        <v/>
      </c>
      <c r="AL71" s="267" t="str">
        <f t="shared" si="27"/>
        <v/>
      </c>
      <c r="AM71" s="268" t="str">
        <f t="shared" si="32"/>
        <v/>
      </c>
      <c r="AN71" s="269" t="str">
        <f t="shared" si="28"/>
        <v/>
      </c>
      <c r="AO71" s="267" t="str">
        <f t="shared" si="29"/>
        <v/>
      </c>
      <c r="AP71" s="267" t="str">
        <f>IF(E71="","",'1042Bd Stammdaten Mitarb.'!P67)</f>
        <v/>
      </c>
      <c r="AQ71" s="270">
        <f>IF('1042Bd Stammdaten Mitarb.'!Y67&gt;0,AG71,0)</f>
        <v>0</v>
      </c>
      <c r="AR71" s="271">
        <f>IF('1042Bd Stammdaten Mitarb.'!Y67&gt;0,'1042Bd Stammdaten Mitarb.'!T67,0)</f>
        <v>0</v>
      </c>
      <c r="AS71" s="267" t="str">
        <f t="shared" si="30"/>
        <v/>
      </c>
      <c r="AT71" s="267">
        <f>'1042Bd Stammdaten Mitarb.'!P67</f>
        <v>0</v>
      </c>
      <c r="AU71" s="267">
        <f t="shared" si="31"/>
        <v>0</v>
      </c>
      <c r="AV71" s="272"/>
    </row>
    <row r="72" spans="1:48" s="57" customFormat="1" ht="16.899999999999999" customHeight="1" x14ac:dyDescent="0.25">
      <c r="A72" s="304" t="str">
        <f>IF('1042Bd Stammdaten Mitarb.'!A68="","",'1042Bd Stammdaten Mitarb.'!A68)</f>
        <v/>
      </c>
      <c r="B72" s="305" t="str">
        <f>IF('1042Bd Stammdaten Mitarb.'!B68="","",'1042Bd Stammdaten Mitarb.'!B68)</f>
        <v/>
      </c>
      <c r="C72" s="261" t="str">
        <f>IF('1042Bd Stammdaten Mitarb.'!C68="","",'1042Bd Stammdaten Mitarb.'!C68)</f>
        <v/>
      </c>
      <c r="D72" s="340" t="str">
        <f>IF('1042Bd Stammdaten Mitarb.'!AJ68="","",'1042Bd Stammdaten Mitarb.'!AJ68)</f>
        <v/>
      </c>
      <c r="E72" s="341" t="str">
        <f>IF('1042Bd Stammdaten Mitarb.'!N68="","",'1042Bd Stammdaten Mitarb.'!N68)</f>
        <v/>
      </c>
      <c r="F72" s="342" t="str">
        <f>IF('1042Bd Stammdaten Mitarb.'!O68="","",'1042Bd Stammdaten Mitarb.'!O68)</f>
        <v/>
      </c>
      <c r="G72" s="343" t="str">
        <f>IF('1042Bd Stammdaten Mitarb.'!P68="","",'1042Bd Stammdaten Mitarb.'!P68)</f>
        <v/>
      </c>
      <c r="H72" s="344" t="str">
        <f>IF('1042Bd Stammdaten Mitarb.'!Q68="","",'1042Bd Stammdaten Mitarb.'!Q68)</f>
        <v/>
      </c>
      <c r="I72" s="345" t="str">
        <f>IF('1042Bd Stammdaten Mitarb.'!R68="","",'1042Bd Stammdaten Mitarb.'!R68)</f>
        <v/>
      </c>
      <c r="J72" s="346" t="str">
        <f t="shared" si="8"/>
        <v/>
      </c>
      <c r="K72" s="342" t="str">
        <f t="shared" si="9"/>
        <v/>
      </c>
      <c r="L72" s="342" t="str">
        <f>IF('1042Bd Stammdaten Mitarb.'!S68="","",'1042Bd Stammdaten Mitarb.'!S68)</f>
        <v/>
      </c>
      <c r="M72" s="347" t="str">
        <f t="shared" si="10"/>
        <v/>
      </c>
      <c r="N72" s="340" t="str">
        <f t="shared" si="11"/>
        <v/>
      </c>
      <c r="O72" s="348" t="str">
        <f t="shared" si="12"/>
        <v/>
      </c>
      <c r="P72" s="349" t="str">
        <f t="shared" si="13"/>
        <v/>
      </c>
      <c r="Q72" s="350" t="str">
        <f t="shared" si="14"/>
        <v/>
      </c>
      <c r="R72" s="351" t="str">
        <f t="shared" si="15"/>
        <v/>
      </c>
      <c r="S72" s="340" t="str">
        <f t="shared" si="16"/>
        <v/>
      </c>
      <c r="T72" s="342" t="str">
        <f>IF(R72="","",MAX((O72-AR72)*'1042Ad Antrag'!$B$31,0))</f>
        <v/>
      </c>
      <c r="U72" s="352" t="str">
        <f t="shared" si="17"/>
        <v/>
      </c>
      <c r="V72" s="262"/>
      <c r="W72" s="263"/>
      <c r="X72" s="190">
        <f>'1042Bd Stammdaten Mitarb.'!M68</f>
        <v>0</v>
      </c>
      <c r="Y72" s="264" t="str">
        <f t="shared" si="18"/>
        <v/>
      </c>
      <c r="Z72" s="265" t="str">
        <f>IF(A72="","",'1042Bd Stammdaten Mitarb.'!Q68-'1042Bd Stammdaten Mitarb.'!R68)</f>
        <v/>
      </c>
      <c r="AA72" s="265" t="str">
        <f t="shared" si="19"/>
        <v/>
      </c>
      <c r="AB72" s="266" t="str">
        <f t="shared" si="20"/>
        <v/>
      </c>
      <c r="AC72" s="266" t="str">
        <f t="shared" si="21"/>
        <v/>
      </c>
      <c r="AD72" s="266" t="str">
        <f t="shared" si="22"/>
        <v/>
      </c>
      <c r="AE72" s="267" t="str">
        <f t="shared" si="23"/>
        <v/>
      </c>
      <c r="AF72" s="267" t="str">
        <f>IF(K72="","",K72*AF$8 - MAX('1042Bd Stammdaten Mitarb.'!S68-M72,0))</f>
        <v/>
      </c>
      <c r="AG72" s="267" t="str">
        <f t="shared" si="24"/>
        <v/>
      </c>
      <c r="AH72" s="267" t="str">
        <f t="shared" si="25"/>
        <v/>
      </c>
      <c r="AI72" s="267" t="str">
        <f t="shared" si="26"/>
        <v/>
      </c>
      <c r="AJ72" s="267" t="str">
        <f>IF(OR($C72="",K72="",O72=""),"",MAX(P72+'1042Bd Stammdaten Mitarb.'!T68-O72,0))</f>
        <v/>
      </c>
      <c r="AK72" s="267" t="str">
        <f>IF('1042Bd Stammdaten Mitarb.'!T68="","",'1042Bd Stammdaten Mitarb.'!T68)</f>
        <v/>
      </c>
      <c r="AL72" s="267" t="str">
        <f t="shared" si="27"/>
        <v/>
      </c>
      <c r="AM72" s="268" t="str">
        <f t="shared" si="32"/>
        <v/>
      </c>
      <c r="AN72" s="269" t="str">
        <f t="shared" si="28"/>
        <v/>
      </c>
      <c r="AO72" s="267" t="str">
        <f t="shared" si="29"/>
        <v/>
      </c>
      <c r="AP72" s="267" t="str">
        <f>IF(E72="","",'1042Bd Stammdaten Mitarb.'!P68)</f>
        <v/>
      </c>
      <c r="AQ72" s="270">
        <f>IF('1042Bd Stammdaten Mitarb.'!Y68&gt;0,AG72,0)</f>
        <v>0</v>
      </c>
      <c r="AR72" s="271">
        <f>IF('1042Bd Stammdaten Mitarb.'!Y68&gt;0,'1042Bd Stammdaten Mitarb.'!T68,0)</f>
        <v>0</v>
      </c>
      <c r="AS72" s="267" t="str">
        <f t="shared" si="30"/>
        <v/>
      </c>
      <c r="AT72" s="267">
        <f>'1042Bd Stammdaten Mitarb.'!P68</f>
        <v>0</v>
      </c>
      <c r="AU72" s="267">
        <f t="shared" si="31"/>
        <v>0</v>
      </c>
      <c r="AV72" s="272"/>
    </row>
    <row r="73" spans="1:48" s="57" customFormat="1" ht="16.899999999999999" customHeight="1" x14ac:dyDescent="0.25">
      <c r="A73" s="304" t="str">
        <f>IF('1042Bd Stammdaten Mitarb.'!A69="","",'1042Bd Stammdaten Mitarb.'!A69)</f>
        <v/>
      </c>
      <c r="B73" s="305" t="str">
        <f>IF('1042Bd Stammdaten Mitarb.'!B69="","",'1042Bd Stammdaten Mitarb.'!B69)</f>
        <v/>
      </c>
      <c r="C73" s="261" t="str">
        <f>IF('1042Bd Stammdaten Mitarb.'!C69="","",'1042Bd Stammdaten Mitarb.'!C69)</f>
        <v/>
      </c>
      <c r="D73" s="340" t="str">
        <f>IF('1042Bd Stammdaten Mitarb.'!AJ69="","",'1042Bd Stammdaten Mitarb.'!AJ69)</f>
        <v/>
      </c>
      <c r="E73" s="341" t="str">
        <f>IF('1042Bd Stammdaten Mitarb.'!N69="","",'1042Bd Stammdaten Mitarb.'!N69)</f>
        <v/>
      </c>
      <c r="F73" s="342" t="str">
        <f>IF('1042Bd Stammdaten Mitarb.'!O69="","",'1042Bd Stammdaten Mitarb.'!O69)</f>
        <v/>
      </c>
      <c r="G73" s="343" t="str">
        <f>IF('1042Bd Stammdaten Mitarb.'!P69="","",'1042Bd Stammdaten Mitarb.'!P69)</f>
        <v/>
      </c>
      <c r="H73" s="344" t="str">
        <f>IF('1042Bd Stammdaten Mitarb.'!Q69="","",'1042Bd Stammdaten Mitarb.'!Q69)</f>
        <v/>
      </c>
      <c r="I73" s="345" t="str">
        <f>IF('1042Bd Stammdaten Mitarb.'!R69="","",'1042Bd Stammdaten Mitarb.'!R69)</f>
        <v/>
      </c>
      <c r="J73" s="346" t="str">
        <f t="shared" si="8"/>
        <v/>
      </c>
      <c r="K73" s="342" t="str">
        <f t="shared" si="9"/>
        <v/>
      </c>
      <c r="L73" s="342" t="str">
        <f>IF('1042Bd Stammdaten Mitarb.'!S69="","",'1042Bd Stammdaten Mitarb.'!S69)</f>
        <v/>
      </c>
      <c r="M73" s="347" t="str">
        <f t="shared" si="10"/>
        <v/>
      </c>
      <c r="N73" s="340" t="str">
        <f t="shared" si="11"/>
        <v/>
      </c>
      <c r="O73" s="348" t="str">
        <f t="shared" si="12"/>
        <v/>
      </c>
      <c r="P73" s="349" t="str">
        <f t="shared" si="13"/>
        <v/>
      </c>
      <c r="Q73" s="350" t="str">
        <f t="shared" si="14"/>
        <v/>
      </c>
      <c r="R73" s="351" t="str">
        <f t="shared" si="15"/>
        <v/>
      </c>
      <c r="S73" s="340" t="str">
        <f t="shared" si="16"/>
        <v/>
      </c>
      <c r="T73" s="342" t="str">
        <f>IF(R73="","",MAX((O73-AR73)*'1042Ad Antrag'!$B$31,0))</f>
        <v/>
      </c>
      <c r="U73" s="352" t="str">
        <f t="shared" si="17"/>
        <v/>
      </c>
      <c r="V73" s="262"/>
      <c r="W73" s="263"/>
      <c r="X73" s="190">
        <f>'1042Bd Stammdaten Mitarb.'!M69</f>
        <v>0</v>
      </c>
      <c r="Y73" s="264" t="str">
        <f t="shared" si="18"/>
        <v/>
      </c>
      <c r="Z73" s="265" t="str">
        <f>IF(A73="","",'1042Bd Stammdaten Mitarb.'!Q69-'1042Bd Stammdaten Mitarb.'!R69)</f>
        <v/>
      </c>
      <c r="AA73" s="265" t="str">
        <f t="shared" si="19"/>
        <v/>
      </c>
      <c r="AB73" s="266" t="str">
        <f t="shared" si="20"/>
        <v/>
      </c>
      <c r="AC73" s="266" t="str">
        <f t="shared" si="21"/>
        <v/>
      </c>
      <c r="AD73" s="266" t="str">
        <f t="shared" si="22"/>
        <v/>
      </c>
      <c r="AE73" s="267" t="str">
        <f t="shared" si="23"/>
        <v/>
      </c>
      <c r="AF73" s="267" t="str">
        <f>IF(K73="","",K73*AF$8 - MAX('1042Bd Stammdaten Mitarb.'!S69-M73,0))</f>
        <v/>
      </c>
      <c r="AG73" s="267" t="str">
        <f t="shared" si="24"/>
        <v/>
      </c>
      <c r="AH73" s="267" t="str">
        <f t="shared" si="25"/>
        <v/>
      </c>
      <c r="AI73" s="267" t="str">
        <f t="shared" si="26"/>
        <v/>
      </c>
      <c r="AJ73" s="267" t="str">
        <f>IF(OR($C73="",K73="",O73=""),"",MAX(P73+'1042Bd Stammdaten Mitarb.'!T69-O73,0))</f>
        <v/>
      </c>
      <c r="AK73" s="267" t="str">
        <f>IF('1042Bd Stammdaten Mitarb.'!T69="","",'1042Bd Stammdaten Mitarb.'!T69)</f>
        <v/>
      </c>
      <c r="AL73" s="267" t="str">
        <f t="shared" si="27"/>
        <v/>
      </c>
      <c r="AM73" s="268" t="str">
        <f t="shared" si="32"/>
        <v/>
      </c>
      <c r="AN73" s="269" t="str">
        <f t="shared" si="28"/>
        <v/>
      </c>
      <c r="AO73" s="267" t="str">
        <f t="shared" si="29"/>
        <v/>
      </c>
      <c r="AP73" s="267" t="str">
        <f>IF(E73="","",'1042Bd Stammdaten Mitarb.'!P69)</f>
        <v/>
      </c>
      <c r="AQ73" s="270">
        <f>IF('1042Bd Stammdaten Mitarb.'!Y69&gt;0,AG73,0)</f>
        <v>0</v>
      </c>
      <c r="AR73" s="271">
        <f>IF('1042Bd Stammdaten Mitarb.'!Y69&gt;0,'1042Bd Stammdaten Mitarb.'!T69,0)</f>
        <v>0</v>
      </c>
      <c r="AS73" s="267" t="str">
        <f t="shared" si="30"/>
        <v/>
      </c>
      <c r="AT73" s="267">
        <f>'1042Bd Stammdaten Mitarb.'!P69</f>
        <v>0</v>
      </c>
      <c r="AU73" s="267">
        <f t="shared" si="31"/>
        <v>0</v>
      </c>
      <c r="AV73" s="272"/>
    </row>
    <row r="74" spans="1:48" s="57" customFormat="1" ht="16.899999999999999" customHeight="1" x14ac:dyDescent="0.25">
      <c r="A74" s="304" t="str">
        <f>IF('1042Bd Stammdaten Mitarb.'!A70="","",'1042Bd Stammdaten Mitarb.'!A70)</f>
        <v/>
      </c>
      <c r="B74" s="305" t="str">
        <f>IF('1042Bd Stammdaten Mitarb.'!B70="","",'1042Bd Stammdaten Mitarb.'!B70)</f>
        <v/>
      </c>
      <c r="C74" s="261" t="str">
        <f>IF('1042Bd Stammdaten Mitarb.'!C70="","",'1042Bd Stammdaten Mitarb.'!C70)</f>
        <v/>
      </c>
      <c r="D74" s="340" t="str">
        <f>IF('1042Bd Stammdaten Mitarb.'!AJ70="","",'1042Bd Stammdaten Mitarb.'!AJ70)</f>
        <v/>
      </c>
      <c r="E74" s="341" t="str">
        <f>IF('1042Bd Stammdaten Mitarb.'!N70="","",'1042Bd Stammdaten Mitarb.'!N70)</f>
        <v/>
      </c>
      <c r="F74" s="342" t="str">
        <f>IF('1042Bd Stammdaten Mitarb.'!O70="","",'1042Bd Stammdaten Mitarb.'!O70)</f>
        <v/>
      </c>
      <c r="G74" s="343" t="str">
        <f>IF('1042Bd Stammdaten Mitarb.'!P70="","",'1042Bd Stammdaten Mitarb.'!P70)</f>
        <v/>
      </c>
      <c r="H74" s="344" t="str">
        <f>IF('1042Bd Stammdaten Mitarb.'!Q70="","",'1042Bd Stammdaten Mitarb.'!Q70)</f>
        <v/>
      </c>
      <c r="I74" s="345" t="str">
        <f>IF('1042Bd Stammdaten Mitarb.'!R70="","",'1042Bd Stammdaten Mitarb.'!R70)</f>
        <v/>
      </c>
      <c r="J74" s="346" t="str">
        <f t="shared" si="8"/>
        <v/>
      </c>
      <c r="K74" s="342" t="str">
        <f t="shared" si="9"/>
        <v/>
      </c>
      <c r="L74" s="342" t="str">
        <f>IF('1042Bd Stammdaten Mitarb.'!S70="","",'1042Bd Stammdaten Mitarb.'!S70)</f>
        <v/>
      </c>
      <c r="M74" s="347" t="str">
        <f t="shared" si="10"/>
        <v/>
      </c>
      <c r="N74" s="340" t="str">
        <f t="shared" si="11"/>
        <v/>
      </c>
      <c r="O74" s="348" t="str">
        <f t="shared" si="12"/>
        <v/>
      </c>
      <c r="P74" s="349" t="str">
        <f t="shared" si="13"/>
        <v/>
      </c>
      <c r="Q74" s="350" t="str">
        <f t="shared" si="14"/>
        <v/>
      </c>
      <c r="R74" s="351" t="str">
        <f t="shared" si="15"/>
        <v/>
      </c>
      <c r="S74" s="340" t="str">
        <f t="shared" si="16"/>
        <v/>
      </c>
      <c r="T74" s="342" t="str">
        <f>IF(R74="","",MAX((O74-AR74)*'1042Ad Antrag'!$B$31,0))</f>
        <v/>
      </c>
      <c r="U74" s="352" t="str">
        <f t="shared" si="17"/>
        <v/>
      </c>
      <c r="V74" s="262"/>
      <c r="W74" s="263"/>
      <c r="X74" s="190">
        <f>'1042Bd Stammdaten Mitarb.'!M70</f>
        <v>0</v>
      </c>
      <c r="Y74" s="264" t="str">
        <f t="shared" si="18"/>
        <v/>
      </c>
      <c r="Z74" s="265" t="str">
        <f>IF(A74="","",'1042Bd Stammdaten Mitarb.'!Q70-'1042Bd Stammdaten Mitarb.'!R70)</f>
        <v/>
      </c>
      <c r="AA74" s="265" t="str">
        <f t="shared" si="19"/>
        <v/>
      </c>
      <c r="AB74" s="266" t="str">
        <f t="shared" si="20"/>
        <v/>
      </c>
      <c r="AC74" s="266" t="str">
        <f t="shared" si="21"/>
        <v/>
      </c>
      <c r="AD74" s="266" t="str">
        <f t="shared" si="22"/>
        <v/>
      </c>
      <c r="AE74" s="267" t="str">
        <f t="shared" si="23"/>
        <v/>
      </c>
      <c r="AF74" s="267" t="str">
        <f>IF(K74="","",K74*AF$8 - MAX('1042Bd Stammdaten Mitarb.'!S70-M74,0))</f>
        <v/>
      </c>
      <c r="AG74" s="267" t="str">
        <f t="shared" si="24"/>
        <v/>
      </c>
      <c r="AH74" s="267" t="str">
        <f t="shared" si="25"/>
        <v/>
      </c>
      <c r="AI74" s="267" t="str">
        <f t="shared" si="26"/>
        <v/>
      </c>
      <c r="AJ74" s="267" t="str">
        <f>IF(OR($C74="",K74="",O74=""),"",MAX(P74+'1042Bd Stammdaten Mitarb.'!T70-O74,0))</f>
        <v/>
      </c>
      <c r="AK74" s="267" t="str">
        <f>IF('1042Bd Stammdaten Mitarb.'!T70="","",'1042Bd Stammdaten Mitarb.'!T70)</f>
        <v/>
      </c>
      <c r="AL74" s="267" t="str">
        <f t="shared" si="27"/>
        <v/>
      </c>
      <c r="AM74" s="268" t="str">
        <f t="shared" si="32"/>
        <v/>
      </c>
      <c r="AN74" s="269" t="str">
        <f t="shared" si="28"/>
        <v/>
      </c>
      <c r="AO74" s="267" t="str">
        <f t="shared" si="29"/>
        <v/>
      </c>
      <c r="AP74" s="267" t="str">
        <f>IF(E74="","",'1042Bd Stammdaten Mitarb.'!P70)</f>
        <v/>
      </c>
      <c r="AQ74" s="270">
        <f>IF('1042Bd Stammdaten Mitarb.'!Y70&gt;0,AG74,0)</f>
        <v>0</v>
      </c>
      <c r="AR74" s="271">
        <f>IF('1042Bd Stammdaten Mitarb.'!Y70&gt;0,'1042Bd Stammdaten Mitarb.'!T70,0)</f>
        <v>0</v>
      </c>
      <c r="AS74" s="267" t="str">
        <f t="shared" si="30"/>
        <v/>
      </c>
      <c r="AT74" s="267">
        <f>'1042Bd Stammdaten Mitarb.'!P70</f>
        <v>0</v>
      </c>
      <c r="AU74" s="267">
        <f t="shared" si="31"/>
        <v>0</v>
      </c>
      <c r="AV74" s="272"/>
    </row>
    <row r="75" spans="1:48" s="57" customFormat="1" ht="16.899999999999999" customHeight="1" x14ac:dyDescent="0.25">
      <c r="A75" s="304" t="str">
        <f>IF('1042Bd Stammdaten Mitarb.'!A71="","",'1042Bd Stammdaten Mitarb.'!A71)</f>
        <v/>
      </c>
      <c r="B75" s="305" t="str">
        <f>IF('1042Bd Stammdaten Mitarb.'!B71="","",'1042Bd Stammdaten Mitarb.'!B71)</f>
        <v/>
      </c>
      <c r="C75" s="261" t="str">
        <f>IF('1042Bd Stammdaten Mitarb.'!C71="","",'1042Bd Stammdaten Mitarb.'!C71)</f>
        <v/>
      </c>
      <c r="D75" s="340" t="str">
        <f>IF('1042Bd Stammdaten Mitarb.'!AJ71="","",'1042Bd Stammdaten Mitarb.'!AJ71)</f>
        <v/>
      </c>
      <c r="E75" s="341" t="str">
        <f>IF('1042Bd Stammdaten Mitarb.'!N71="","",'1042Bd Stammdaten Mitarb.'!N71)</f>
        <v/>
      </c>
      <c r="F75" s="342" t="str">
        <f>IF('1042Bd Stammdaten Mitarb.'!O71="","",'1042Bd Stammdaten Mitarb.'!O71)</f>
        <v/>
      </c>
      <c r="G75" s="343" t="str">
        <f>IF('1042Bd Stammdaten Mitarb.'!P71="","",'1042Bd Stammdaten Mitarb.'!P71)</f>
        <v/>
      </c>
      <c r="H75" s="344" t="str">
        <f>IF('1042Bd Stammdaten Mitarb.'!Q71="","",'1042Bd Stammdaten Mitarb.'!Q71)</f>
        <v/>
      </c>
      <c r="I75" s="345" t="str">
        <f>IF('1042Bd Stammdaten Mitarb.'!R71="","",'1042Bd Stammdaten Mitarb.'!R71)</f>
        <v/>
      </c>
      <c r="J75" s="346" t="str">
        <f t="shared" si="8"/>
        <v/>
      </c>
      <c r="K75" s="342" t="str">
        <f t="shared" si="9"/>
        <v/>
      </c>
      <c r="L75" s="342" t="str">
        <f>IF('1042Bd Stammdaten Mitarb.'!S71="","",'1042Bd Stammdaten Mitarb.'!S71)</f>
        <v/>
      </c>
      <c r="M75" s="347" t="str">
        <f t="shared" si="10"/>
        <v/>
      </c>
      <c r="N75" s="340" t="str">
        <f t="shared" si="11"/>
        <v/>
      </c>
      <c r="O75" s="348" t="str">
        <f t="shared" si="12"/>
        <v/>
      </c>
      <c r="P75" s="349" t="str">
        <f t="shared" si="13"/>
        <v/>
      </c>
      <c r="Q75" s="350" t="str">
        <f t="shared" si="14"/>
        <v/>
      </c>
      <c r="R75" s="351" t="str">
        <f t="shared" si="15"/>
        <v/>
      </c>
      <c r="S75" s="340" t="str">
        <f t="shared" si="16"/>
        <v/>
      </c>
      <c r="T75" s="342" t="str">
        <f>IF(R75="","",MAX((O75-AR75)*'1042Ad Antrag'!$B$31,0))</f>
        <v/>
      </c>
      <c r="U75" s="352" t="str">
        <f t="shared" si="17"/>
        <v/>
      </c>
      <c r="V75" s="262"/>
      <c r="W75" s="263"/>
      <c r="X75" s="190">
        <f>'1042Bd Stammdaten Mitarb.'!M71</f>
        <v>0</v>
      </c>
      <c r="Y75" s="264" t="str">
        <f t="shared" si="18"/>
        <v/>
      </c>
      <c r="Z75" s="265" t="str">
        <f>IF(A75="","",'1042Bd Stammdaten Mitarb.'!Q71-'1042Bd Stammdaten Mitarb.'!R71)</f>
        <v/>
      </c>
      <c r="AA75" s="265" t="str">
        <f t="shared" si="19"/>
        <v/>
      </c>
      <c r="AB75" s="266" t="str">
        <f t="shared" si="20"/>
        <v/>
      </c>
      <c r="AC75" s="266" t="str">
        <f t="shared" si="21"/>
        <v/>
      </c>
      <c r="AD75" s="266" t="str">
        <f t="shared" si="22"/>
        <v/>
      </c>
      <c r="AE75" s="267" t="str">
        <f t="shared" si="23"/>
        <v/>
      </c>
      <c r="AF75" s="267" t="str">
        <f>IF(K75="","",K75*AF$8 - MAX('1042Bd Stammdaten Mitarb.'!S71-M75,0))</f>
        <v/>
      </c>
      <c r="AG75" s="267" t="str">
        <f t="shared" si="24"/>
        <v/>
      </c>
      <c r="AH75" s="267" t="str">
        <f t="shared" si="25"/>
        <v/>
      </c>
      <c r="AI75" s="267" t="str">
        <f t="shared" si="26"/>
        <v/>
      </c>
      <c r="AJ75" s="267" t="str">
        <f>IF(OR($C75="",K75="",O75=""),"",MAX(P75+'1042Bd Stammdaten Mitarb.'!T71-O75,0))</f>
        <v/>
      </c>
      <c r="AK75" s="267" t="str">
        <f>IF('1042Bd Stammdaten Mitarb.'!T71="","",'1042Bd Stammdaten Mitarb.'!T71)</f>
        <v/>
      </c>
      <c r="AL75" s="267" t="str">
        <f t="shared" si="27"/>
        <v/>
      </c>
      <c r="AM75" s="268" t="str">
        <f t="shared" si="32"/>
        <v/>
      </c>
      <c r="AN75" s="269" t="str">
        <f t="shared" si="28"/>
        <v/>
      </c>
      <c r="AO75" s="267" t="str">
        <f t="shared" si="29"/>
        <v/>
      </c>
      <c r="AP75" s="267" t="str">
        <f>IF(E75="","",'1042Bd Stammdaten Mitarb.'!P71)</f>
        <v/>
      </c>
      <c r="AQ75" s="270">
        <f>IF('1042Bd Stammdaten Mitarb.'!Y71&gt;0,AG75,0)</f>
        <v>0</v>
      </c>
      <c r="AR75" s="271">
        <f>IF('1042Bd Stammdaten Mitarb.'!Y71&gt;0,'1042Bd Stammdaten Mitarb.'!T71,0)</f>
        <v>0</v>
      </c>
      <c r="AS75" s="267" t="str">
        <f t="shared" si="30"/>
        <v/>
      </c>
      <c r="AT75" s="267">
        <f>'1042Bd Stammdaten Mitarb.'!P71</f>
        <v>0</v>
      </c>
      <c r="AU75" s="267">
        <f t="shared" si="31"/>
        <v>0</v>
      </c>
      <c r="AV75" s="272"/>
    </row>
    <row r="76" spans="1:48" s="57" customFormat="1" ht="16.899999999999999" customHeight="1" x14ac:dyDescent="0.25">
      <c r="A76" s="304" t="str">
        <f>IF('1042Bd Stammdaten Mitarb.'!A72="","",'1042Bd Stammdaten Mitarb.'!A72)</f>
        <v/>
      </c>
      <c r="B76" s="305" t="str">
        <f>IF('1042Bd Stammdaten Mitarb.'!B72="","",'1042Bd Stammdaten Mitarb.'!B72)</f>
        <v/>
      </c>
      <c r="C76" s="261" t="str">
        <f>IF('1042Bd Stammdaten Mitarb.'!C72="","",'1042Bd Stammdaten Mitarb.'!C72)</f>
        <v/>
      </c>
      <c r="D76" s="340" t="str">
        <f>IF('1042Bd Stammdaten Mitarb.'!AJ72="","",'1042Bd Stammdaten Mitarb.'!AJ72)</f>
        <v/>
      </c>
      <c r="E76" s="341" t="str">
        <f>IF('1042Bd Stammdaten Mitarb.'!N72="","",'1042Bd Stammdaten Mitarb.'!N72)</f>
        <v/>
      </c>
      <c r="F76" s="342" t="str">
        <f>IF('1042Bd Stammdaten Mitarb.'!O72="","",'1042Bd Stammdaten Mitarb.'!O72)</f>
        <v/>
      </c>
      <c r="G76" s="343" t="str">
        <f>IF('1042Bd Stammdaten Mitarb.'!P72="","",'1042Bd Stammdaten Mitarb.'!P72)</f>
        <v/>
      </c>
      <c r="H76" s="344" t="str">
        <f>IF('1042Bd Stammdaten Mitarb.'!Q72="","",'1042Bd Stammdaten Mitarb.'!Q72)</f>
        <v/>
      </c>
      <c r="I76" s="345" t="str">
        <f>IF('1042Bd Stammdaten Mitarb.'!R72="","",'1042Bd Stammdaten Mitarb.'!R72)</f>
        <v/>
      </c>
      <c r="J76" s="346" t="str">
        <f t="shared" si="8"/>
        <v/>
      </c>
      <c r="K76" s="342" t="str">
        <f t="shared" si="9"/>
        <v/>
      </c>
      <c r="L76" s="342" t="str">
        <f>IF('1042Bd Stammdaten Mitarb.'!S72="","",'1042Bd Stammdaten Mitarb.'!S72)</f>
        <v/>
      </c>
      <c r="M76" s="347" t="str">
        <f t="shared" si="10"/>
        <v/>
      </c>
      <c r="N76" s="340" t="str">
        <f t="shared" si="11"/>
        <v/>
      </c>
      <c r="O76" s="348" t="str">
        <f t="shared" si="12"/>
        <v/>
      </c>
      <c r="P76" s="349" t="str">
        <f t="shared" si="13"/>
        <v/>
      </c>
      <c r="Q76" s="350" t="str">
        <f t="shared" si="14"/>
        <v/>
      </c>
      <c r="R76" s="351" t="str">
        <f t="shared" si="15"/>
        <v/>
      </c>
      <c r="S76" s="340" t="str">
        <f t="shared" si="16"/>
        <v/>
      </c>
      <c r="T76" s="342" t="str">
        <f>IF(R76="","",MAX((O76-AR76)*'1042Ad Antrag'!$B$31,0))</f>
        <v/>
      </c>
      <c r="U76" s="352" t="str">
        <f t="shared" si="17"/>
        <v/>
      </c>
      <c r="V76" s="262"/>
      <c r="W76" s="263"/>
      <c r="X76" s="190">
        <f>'1042Bd Stammdaten Mitarb.'!M72</f>
        <v>0</v>
      </c>
      <c r="Y76" s="264" t="str">
        <f t="shared" si="18"/>
        <v/>
      </c>
      <c r="Z76" s="265" t="str">
        <f>IF(A76="","",'1042Bd Stammdaten Mitarb.'!Q72-'1042Bd Stammdaten Mitarb.'!R72)</f>
        <v/>
      </c>
      <c r="AA76" s="265" t="str">
        <f t="shared" si="19"/>
        <v/>
      </c>
      <c r="AB76" s="266" t="str">
        <f t="shared" si="20"/>
        <v/>
      </c>
      <c r="AC76" s="266" t="str">
        <f t="shared" si="21"/>
        <v/>
      </c>
      <c r="AD76" s="266" t="str">
        <f t="shared" si="22"/>
        <v/>
      </c>
      <c r="AE76" s="267" t="str">
        <f t="shared" si="23"/>
        <v/>
      </c>
      <c r="AF76" s="267" t="str">
        <f>IF(K76="","",K76*AF$8 - MAX('1042Bd Stammdaten Mitarb.'!S72-M76,0))</f>
        <v/>
      </c>
      <c r="AG76" s="267" t="str">
        <f t="shared" si="24"/>
        <v/>
      </c>
      <c r="AH76" s="267" t="str">
        <f t="shared" si="25"/>
        <v/>
      </c>
      <c r="AI76" s="267" t="str">
        <f t="shared" si="26"/>
        <v/>
      </c>
      <c r="AJ76" s="267" t="str">
        <f>IF(OR($C76="",K76="",O76=""),"",MAX(P76+'1042Bd Stammdaten Mitarb.'!T72-O76,0))</f>
        <v/>
      </c>
      <c r="AK76" s="267" t="str">
        <f>IF('1042Bd Stammdaten Mitarb.'!T72="","",'1042Bd Stammdaten Mitarb.'!T72)</f>
        <v/>
      </c>
      <c r="AL76" s="267" t="str">
        <f t="shared" si="27"/>
        <v/>
      </c>
      <c r="AM76" s="268" t="str">
        <f t="shared" si="32"/>
        <v/>
      </c>
      <c r="AN76" s="269" t="str">
        <f t="shared" si="28"/>
        <v/>
      </c>
      <c r="AO76" s="267" t="str">
        <f t="shared" si="29"/>
        <v/>
      </c>
      <c r="AP76" s="267" t="str">
        <f>IF(E76="","",'1042Bd Stammdaten Mitarb.'!P72)</f>
        <v/>
      </c>
      <c r="AQ76" s="270">
        <f>IF('1042Bd Stammdaten Mitarb.'!Y72&gt;0,AG76,0)</f>
        <v>0</v>
      </c>
      <c r="AR76" s="271">
        <f>IF('1042Bd Stammdaten Mitarb.'!Y72&gt;0,'1042Bd Stammdaten Mitarb.'!T72,0)</f>
        <v>0</v>
      </c>
      <c r="AS76" s="267" t="str">
        <f t="shared" si="30"/>
        <v/>
      </c>
      <c r="AT76" s="267">
        <f>'1042Bd Stammdaten Mitarb.'!P72</f>
        <v>0</v>
      </c>
      <c r="AU76" s="267">
        <f t="shared" si="31"/>
        <v>0</v>
      </c>
      <c r="AV76" s="272"/>
    </row>
    <row r="77" spans="1:48" s="57" customFormat="1" ht="16.899999999999999" customHeight="1" x14ac:dyDescent="0.25">
      <c r="A77" s="304" t="str">
        <f>IF('1042Bd Stammdaten Mitarb.'!A73="","",'1042Bd Stammdaten Mitarb.'!A73)</f>
        <v/>
      </c>
      <c r="B77" s="305" t="str">
        <f>IF('1042Bd Stammdaten Mitarb.'!B73="","",'1042Bd Stammdaten Mitarb.'!B73)</f>
        <v/>
      </c>
      <c r="C77" s="261" t="str">
        <f>IF('1042Bd Stammdaten Mitarb.'!C73="","",'1042Bd Stammdaten Mitarb.'!C73)</f>
        <v/>
      </c>
      <c r="D77" s="340" t="str">
        <f>IF('1042Bd Stammdaten Mitarb.'!AJ73="","",'1042Bd Stammdaten Mitarb.'!AJ73)</f>
        <v/>
      </c>
      <c r="E77" s="341" t="str">
        <f>IF('1042Bd Stammdaten Mitarb.'!N73="","",'1042Bd Stammdaten Mitarb.'!N73)</f>
        <v/>
      </c>
      <c r="F77" s="342" t="str">
        <f>IF('1042Bd Stammdaten Mitarb.'!O73="","",'1042Bd Stammdaten Mitarb.'!O73)</f>
        <v/>
      </c>
      <c r="G77" s="343" t="str">
        <f>IF('1042Bd Stammdaten Mitarb.'!P73="","",'1042Bd Stammdaten Mitarb.'!P73)</f>
        <v/>
      </c>
      <c r="H77" s="344" t="str">
        <f>IF('1042Bd Stammdaten Mitarb.'!Q73="","",'1042Bd Stammdaten Mitarb.'!Q73)</f>
        <v/>
      </c>
      <c r="I77" s="345" t="str">
        <f>IF('1042Bd Stammdaten Mitarb.'!R73="","",'1042Bd Stammdaten Mitarb.'!R73)</f>
        <v/>
      </c>
      <c r="J77" s="346" t="str">
        <f t="shared" ref="J77:J140" si="33">Z77</f>
        <v/>
      </c>
      <c r="K77" s="342" t="str">
        <f t="shared" ref="K77:K140" si="34">AA77</f>
        <v/>
      </c>
      <c r="L77" s="342" t="str">
        <f>IF('1042Bd Stammdaten Mitarb.'!S73="","",'1042Bd Stammdaten Mitarb.'!S73)</f>
        <v/>
      </c>
      <c r="M77" s="347" t="str">
        <f t="shared" ref="M77:M140" si="35">AD77</f>
        <v/>
      </c>
      <c r="N77" s="340" t="str">
        <f t="shared" ref="N77:N140" si="36">AF77</f>
        <v/>
      </c>
      <c r="O77" s="348" t="str">
        <f t="shared" ref="O77:O140" si="37">AG77</f>
        <v/>
      </c>
      <c r="P77" s="349" t="str">
        <f t="shared" ref="P77:P140" si="38">AH77</f>
        <v/>
      </c>
      <c r="Q77" s="350" t="str">
        <f t="shared" ref="Q77:Q140" si="39">AJ77</f>
        <v/>
      </c>
      <c r="R77" s="351" t="str">
        <f t="shared" ref="R77:R140" si="40">AI77</f>
        <v/>
      </c>
      <c r="S77" s="340" t="str">
        <f t="shared" ref="S77:S140" si="41">AL77</f>
        <v/>
      </c>
      <c r="T77" s="342" t="str">
        <f>IF(R77="","",MAX((O77-AR77)*'1042Ad Antrag'!$B$31,0))</f>
        <v/>
      </c>
      <c r="U77" s="352" t="str">
        <f t="shared" ref="U77:U140" si="42">IF(T77="","",S77+T77)</f>
        <v/>
      </c>
      <c r="V77" s="262"/>
      <c r="W77" s="263"/>
      <c r="X77" s="190">
        <f>'1042Bd Stammdaten Mitarb.'!M73</f>
        <v>0</v>
      </c>
      <c r="Y77" s="264" t="str">
        <f t="shared" ref="Y77:Y140" si="43">IF($A77="","",D77)</f>
        <v/>
      </c>
      <c r="Z77" s="265" t="str">
        <f>IF(A77="","",'1042Bd Stammdaten Mitarb.'!Q73-'1042Bd Stammdaten Mitarb.'!R73)</f>
        <v/>
      </c>
      <c r="AA77" s="265" t="str">
        <f t="shared" ref="AA77:AA140" si="44">IF(OR($C77="",E77="",F77="",G77=""),"",E77-(F77+G77+Z77))</f>
        <v/>
      </c>
      <c r="AB77" s="266" t="str">
        <f t="shared" ref="AB77:AB140" si="45">IF(AA77="","",MAX(AA77,0))</f>
        <v/>
      </c>
      <c r="AC77" s="266" t="str">
        <f t="shared" ref="AC77:AC140" si="46">IF(K77="","",AC$8)</f>
        <v/>
      </c>
      <c r="AD77" s="266" t="str">
        <f t="shared" ref="AD77:AD140" si="47">IF(K77="","",K77*AD$8)</f>
        <v/>
      </c>
      <c r="AE77" s="267" t="str">
        <f t="shared" ref="AE77:AE140" si="48">IF(AC77="","",AE$8)</f>
        <v/>
      </c>
      <c r="AF77" s="267" t="str">
        <f>IF(K77="","",K77*AF$8 - MAX('1042Bd Stammdaten Mitarb.'!S73-M77,0))</f>
        <v/>
      </c>
      <c r="AG77" s="267" t="str">
        <f t="shared" ref="AG77:AG140" si="49">IF(OR($C77="",K77="",D77="",N77&lt;0),"",MAX(N77*D77,0))</f>
        <v/>
      </c>
      <c r="AH77" s="267" t="str">
        <f t="shared" ref="AH77:AH140" si="50">IF(OR($C77="",O77=""),"",O77*0.8)</f>
        <v/>
      </c>
      <c r="AI77" s="267" t="str">
        <f t="shared" ref="AI77:AI140" si="51">IF(OR($C77="",D77="",O77=""),"",AI$6/5*X77*D77*0.8)</f>
        <v/>
      </c>
      <c r="AJ77" s="267" t="str">
        <f>IF(OR($C77="",K77="",O77=""),"",MAX(P77+'1042Bd Stammdaten Mitarb.'!T73-O77,0))</f>
        <v/>
      </c>
      <c r="AK77" s="267" t="str">
        <f>IF('1042Bd Stammdaten Mitarb.'!T73="","",'1042Bd Stammdaten Mitarb.'!T73)</f>
        <v/>
      </c>
      <c r="AL77" s="267" t="str">
        <f t="shared" ref="AL77:AL140" si="52">IF(OR($C77="",O77=""),"",MAX(P77-R77-AJ77,0))</f>
        <v/>
      </c>
      <c r="AM77" s="268" t="str">
        <f t="shared" ref="AM77:AM140" si="53">IF(E77="","",1)</f>
        <v/>
      </c>
      <c r="AN77" s="269" t="str">
        <f t="shared" ref="AN77:AN140" si="54">IF(E77="","",IF(ROUND(K77,2)&lt;=0,0,1))</f>
        <v/>
      </c>
      <c r="AO77" s="267" t="str">
        <f t="shared" ref="AO77:AO140" si="55">IF(E77="","",E77)</f>
        <v/>
      </c>
      <c r="AP77" s="267" t="str">
        <f>IF(E77="","",'1042Bd Stammdaten Mitarb.'!P73)</f>
        <v/>
      </c>
      <c r="AQ77" s="270">
        <f>IF('1042Bd Stammdaten Mitarb.'!Y73&gt;0,AG77,0)</f>
        <v>0</v>
      </c>
      <c r="AR77" s="271">
        <f>IF('1042Bd Stammdaten Mitarb.'!Y73&gt;0,'1042Bd Stammdaten Mitarb.'!T73,0)</f>
        <v>0</v>
      </c>
      <c r="AS77" s="267" t="str">
        <f t="shared" ref="AS77:AS140" si="56">E77</f>
        <v/>
      </c>
      <c r="AT77" s="267">
        <f>'1042Bd Stammdaten Mitarb.'!P73</f>
        <v>0</v>
      </c>
      <c r="AU77" s="267">
        <f t="shared" ref="AU77:AU140" si="57">IF(AQ77="",0,MAX(AQ77-AR77,0))</f>
        <v>0</v>
      </c>
      <c r="AV77" s="272"/>
    </row>
    <row r="78" spans="1:48" s="57" customFormat="1" ht="16.899999999999999" customHeight="1" x14ac:dyDescent="0.25">
      <c r="A78" s="304" t="str">
        <f>IF('1042Bd Stammdaten Mitarb.'!A74="","",'1042Bd Stammdaten Mitarb.'!A74)</f>
        <v/>
      </c>
      <c r="B78" s="305" t="str">
        <f>IF('1042Bd Stammdaten Mitarb.'!B74="","",'1042Bd Stammdaten Mitarb.'!B74)</f>
        <v/>
      </c>
      <c r="C78" s="261" t="str">
        <f>IF('1042Bd Stammdaten Mitarb.'!C74="","",'1042Bd Stammdaten Mitarb.'!C74)</f>
        <v/>
      </c>
      <c r="D78" s="340" t="str">
        <f>IF('1042Bd Stammdaten Mitarb.'!AJ74="","",'1042Bd Stammdaten Mitarb.'!AJ74)</f>
        <v/>
      </c>
      <c r="E78" s="341" t="str">
        <f>IF('1042Bd Stammdaten Mitarb.'!N74="","",'1042Bd Stammdaten Mitarb.'!N74)</f>
        <v/>
      </c>
      <c r="F78" s="342" t="str">
        <f>IF('1042Bd Stammdaten Mitarb.'!O74="","",'1042Bd Stammdaten Mitarb.'!O74)</f>
        <v/>
      </c>
      <c r="G78" s="343" t="str">
        <f>IF('1042Bd Stammdaten Mitarb.'!P74="","",'1042Bd Stammdaten Mitarb.'!P74)</f>
        <v/>
      </c>
      <c r="H78" s="344" t="str">
        <f>IF('1042Bd Stammdaten Mitarb.'!Q74="","",'1042Bd Stammdaten Mitarb.'!Q74)</f>
        <v/>
      </c>
      <c r="I78" s="345" t="str">
        <f>IF('1042Bd Stammdaten Mitarb.'!R74="","",'1042Bd Stammdaten Mitarb.'!R74)</f>
        <v/>
      </c>
      <c r="J78" s="346" t="str">
        <f t="shared" si="33"/>
        <v/>
      </c>
      <c r="K78" s="342" t="str">
        <f t="shared" si="34"/>
        <v/>
      </c>
      <c r="L78" s="342" t="str">
        <f>IF('1042Bd Stammdaten Mitarb.'!S74="","",'1042Bd Stammdaten Mitarb.'!S74)</f>
        <v/>
      </c>
      <c r="M78" s="347" t="str">
        <f t="shared" si="35"/>
        <v/>
      </c>
      <c r="N78" s="340" t="str">
        <f t="shared" si="36"/>
        <v/>
      </c>
      <c r="O78" s="348" t="str">
        <f t="shared" si="37"/>
        <v/>
      </c>
      <c r="P78" s="349" t="str">
        <f t="shared" si="38"/>
        <v/>
      </c>
      <c r="Q78" s="350" t="str">
        <f t="shared" si="39"/>
        <v/>
      </c>
      <c r="R78" s="351" t="str">
        <f t="shared" si="40"/>
        <v/>
      </c>
      <c r="S78" s="340" t="str">
        <f t="shared" si="41"/>
        <v/>
      </c>
      <c r="T78" s="342" t="str">
        <f>IF(R78="","",MAX((O78-AR78)*'1042Ad Antrag'!$B$31,0))</f>
        <v/>
      </c>
      <c r="U78" s="352" t="str">
        <f t="shared" si="42"/>
        <v/>
      </c>
      <c r="V78" s="262"/>
      <c r="W78" s="263"/>
      <c r="X78" s="190">
        <f>'1042Bd Stammdaten Mitarb.'!M74</f>
        <v>0</v>
      </c>
      <c r="Y78" s="264" t="str">
        <f t="shared" si="43"/>
        <v/>
      </c>
      <c r="Z78" s="265" t="str">
        <f>IF(A78="","",'1042Bd Stammdaten Mitarb.'!Q74-'1042Bd Stammdaten Mitarb.'!R74)</f>
        <v/>
      </c>
      <c r="AA78" s="265" t="str">
        <f t="shared" si="44"/>
        <v/>
      </c>
      <c r="AB78" s="266" t="str">
        <f t="shared" si="45"/>
        <v/>
      </c>
      <c r="AC78" s="266" t="str">
        <f t="shared" si="46"/>
        <v/>
      </c>
      <c r="AD78" s="266" t="str">
        <f t="shared" si="47"/>
        <v/>
      </c>
      <c r="AE78" s="267" t="str">
        <f t="shared" si="48"/>
        <v/>
      </c>
      <c r="AF78" s="267" t="str">
        <f>IF(K78="","",K78*AF$8 - MAX('1042Bd Stammdaten Mitarb.'!S74-M78,0))</f>
        <v/>
      </c>
      <c r="AG78" s="267" t="str">
        <f t="shared" si="49"/>
        <v/>
      </c>
      <c r="AH78" s="267" t="str">
        <f t="shared" si="50"/>
        <v/>
      </c>
      <c r="AI78" s="267" t="str">
        <f t="shared" si="51"/>
        <v/>
      </c>
      <c r="AJ78" s="267" t="str">
        <f>IF(OR($C78="",K78="",O78=""),"",MAX(P78+'1042Bd Stammdaten Mitarb.'!T74-O78,0))</f>
        <v/>
      </c>
      <c r="AK78" s="267" t="str">
        <f>IF('1042Bd Stammdaten Mitarb.'!T74="","",'1042Bd Stammdaten Mitarb.'!T74)</f>
        <v/>
      </c>
      <c r="AL78" s="267" t="str">
        <f t="shared" si="52"/>
        <v/>
      </c>
      <c r="AM78" s="268" t="str">
        <f t="shared" si="53"/>
        <v/>
      </c>
      <c r="AN78" s="269" t="str">
        <f t="shared" si="54"/>
        <v/>
      </c>
      <c r="AO78" s="267" t="str">
        <f t="shared" si="55"/>
        <v/>
      </c>
      <c r="AP78" s="267" t="str">
        <f>IF(E78="","",'1042Bd Stammdaten Mitarb.'!P74)</f>
        <v/>
      </c>
      <c r="AQ78" s="270">
        <f>IF('1042Bd Stammdaten Mitarb.'!Y74&gt;0,AG78,0)</f>
        <v>0</v>
      </c>
      <c r="AR78" s="271">
        <f>IF('1042Bd Stammdaten Mitarb.'!Y74&gt;0,'1042Bd Stammdaten Mitarb.'!T74,0)</f>
        <v>0</v>
      </c>
      <c r="AS78" s="267" t="str">
        <f t="shared" si="56"/>
        <v/>
      </c>
      <c r="AT78" s="267">
        <f>'1042Bd Stammdaten Mitarb.'!P74</f>
        <v>0</v>
      </c>
      <c r="AU78" s="267">
        <f t="shared" si="57"/>
        <v>0</v>
      </c>
      <c r="AV78" s="272"/>
    </row>
    <row r="79" spans="1:48" s="57" customFormat="1" ht="16.899999999999999" customHeight="1" x14ac:dyDescent="0.25">
      <c r="A79" s="304" t="str">
        <f>IF('1042Bd Stammdaten Mitarb.'!A75="","",'1042Bd Stammdaten Mitarb.'!A75)</f>
        <v/>
      </c>
      <c r="B79" s="305" t="str">
        <f>IF('1042Bd Stammdaten Mitarb.'!B75="","",'1042Bd Stammdaten Mitarb.'!B75)</f>
        <v/>
      </c>
      <c r="C79" s="261" t="str">
        <f>IF('1042Bd Stammdaten Mitarb.'!C75="","",'1042Bd Stammdaten Mitarb.'!C75)</f>
        <v/>
      </c>
      <c r="D79" s="340" t="str">
        <f>IF('1042Bd Stammdaten Mitarb.'!AJ75="","",'1042Bd Stammdaten Mitarb.'!AJ75)</f>
        <v/>
      </c>
      <c r="E79" s="341" t="str">
        <f>IF('1042Bd Stammdaten Mitarb.'!N75="","",'1042Bd Stammdaten Mitarb.'!N75)</f>
        <v/>
      </c>
      <c r="F79" s="342" t="str">
        <f>IF('1042Bd Stammdaten Mitarb.'!O75="","",'1042Bd Stammdaten Mitarb.'!O75)</f>
        <v/>
      </c>
      <c r="G79" s="343" t="str">
        <f>IF('1042Bd Stammdaten Mitarb.'!P75="","",'1042Bd Stammdaten Mitarb.'!P75)</f>
        <v/>
      </c>
      <c r="H79" s="344" t="str">
        <f>IF('1042Bd Stammdaten Mitarb.'!Q75="","",'1042Bd Stammdaten Mitarb.'!Q75)</f>
        <v/>
      </c>
      <c r="I79" s="345" t="str">
        <f>IF('1042Bd Stammdaten Mitarb.'!R75="","",'1042Bd Stammdaten Mitarb.'!R75)</f>
        <v/>
      </c>
      <c r="J79" s="346" t="str">
        <f t="shared" si="33"/>
        <v/>
      </c>
      <c r="K79" s="342" t="str">
        <f t="shared" si="34"/>
        <v/>
      </c>
      <c r="L79" s="342" t="str">
        <f>IF('1042Bd Stammdaten Mitarb.'!S75="","",'1042Bd Stammdaten Mitarb.'!S75)</f>
        <v/>
      </c>
      <c r="M79" s="347" t="str">
        <f t="shared" si="35"/>
        <v/>
      </c>
      <c r="N79" s="340" t="str">
        <f t="shared" si="36"/>
        <v/>
      </c>
      <c r="O79" s="348" t="str">
        <f t="shared" si="37"/>
        <v/>
      </c>
      <c r="P79" s="349" t="str">
        <f t="shared" si="38"/>
        <v/>
      </c>
      <c r="Q79" s="350" t="str">
        <f t="shared" si="39"/>
        <v/>
      </c>
      <c r="R79" s="351" t="str">
        <f t="shared" si="40"/>
        <v/>
      </c>
      <c r="S79" s="340" t="str">
        <f t="shared" si="41"/>
        <v/>
      </c>
      <c r="T79" s="342" t="str">
        <f>IF(R79="","",MAX((O79-AR79)*'1042Ad Antrag'!$B$31,0))</f>
        <v/>
      </c>
      <c r="U79" s="352" t="str">
        <f t="shared" si="42"/>
        <v/>
      </c>
      <c r="V79" s="262"/>
      <c r="W79" s="263"/>
      <c r="X79" s="190">
        <f>'1042Bd Stammdaten Mitarb.'!M75</f>
        <v>0</v>
      </c>
      <c r="Y79" s="264" t="str">
        <f t="shared" si="43"/>
        <v/>
      </c>
      <c r="Z79" s="265" t="str">
        <f>IF(A79="","",'1042Bd Stammdaten Mitarb.'!Q75-'1042Bd Stammdaten Mitarb.'!R75)</f>
        <v/>
      </c>
      <c r="AA79" s="265" t="str">
        <f t="shared" si="44"/>
        <v/>
      </c>
      <c r="AB79" s="266" t="str">
        <f t="shared" si="45"/>
        <v/>
      </c>
      <c r="AC79" s="266" t="str">
        <f t="shared" si="46"/>
        <v/>
      </c>
      <c r="AD79" s="266" t="str">
        <f t="shared" si="47"/>
        <v/>
      </c>
      <c r="AE79" s="267" t="str">
        <f t="shared" si="48"/>
        <v/>
      </c>
      <c r="AF79" s="267" t="str">
        <f>IF(K79="","",K79*AF$8 - MAX('1042Bd Stammdaten Mitarb.'!S75-M79,0))</f>
        <v/>
      </c>
      <c r="AG79" s="267" t="str">
        <f t="shared" si="49"/>
        <v/>
      </c>
      <c r="AH79" s="267" t="str">
        <f t="shared" si="50"/>
        <v/>
      </c>
      <c r="AI79" s="267" t="str">
        <f t="shared" si="51"/>
        <v/>
      </c>
      <c r="AJ79" s="267" t="str">
        <f>IF(OR($C79="",K79="",O79=""),"",MAX(P79+'1042Bd Stammdaten Mitarb.'!T75-O79,0))</f>
        <v/>
      </c>
      <c r="AK79" s="267" t="str">
        <f>IF('1042Bd Stammdaten Mitarb.'!T75="","",'1042Bd Stammdaten Mitarb.'!T75)</f>
        <v/>
      </c>
      <c r="AL79" s="267" t="str">
        <f t="shared" si="52"/>
        <v/>
      </c>
      <c r="AM79" s="268" t="str">
        <f t="shared" si="53"/>
        <v/>
      </c>
      <c r="AN79" s="269" t="str">
        <f t="shared" si="54"/>
        <v/>
      </c>
      <c r="AO79" s="267" t="str">
        <f t="shared" si="55"/>
        <v/>
      </c>
      <c r="AP79" s="267" t="str">
        <f>IF(E79="","",'1042Bd Stammdaten Mitarb.'!P75)</f>
        <v/>
      </c>
      <c r="AQ79" s="270">
        <f>IF('1042Bd Stammdaten Mitarb.'!Y75&gt;0,AG79,0)</f>
        <v>0</v>
      </c>
      <c r="AR79" s="271">
        <f>IF('1042Bd Stammdaten Mitarb.'!Y75&gt;0,'1042Bd Stammdaten Mitarb.'!T75,0)</f>
        <v>0</v>
      </c>
      <c r="AS79" s="267" t="str">
        <f t="shared" si="56"/>
        <v/>
      </c>
      <c r="AT79" s="267">
        <f>'1042Bd Stammdaten Mitarb.'!P75</f>
        <v>0</v>
      </c>
      <c r="AU79" s="267">
        <f t="shared" si="57"/>
        <v>0</v>
      </c>
      <c r="AV79" s="272"/>
    </row>
    <row r="80" spans="1:48" s="57" customFormat="1" ht="16.899999999999999" customHeight="1" x14ac:dyDescent="0.25">
      <c r="A80" s="304" t="str">
        <f>IF('1042Bd Stammdaten Mitarb.'!A76="","",'1042Bd Stammdaten Mitarb.'!A76)</f>
        <v/>
      </c>
      <c r="B80" s="305" t="str">
        <f>IF('1042Bd Stammdaten Mitarb.'!B76="","",'1042Bd Stammdaten Mitarb.'!B76)</f>
        <v/>
      </c>
      <c r="C80" s="261" t="str">
        <f>IF('1042Bd Stammdaten Mitarb.'!C76="","",'1042Bd Stammdaten Mitarb.'!C76)</f>
        <v/>
      </c>
      <c r="D80" s="340" t="str">
        <f>IF('1042Bd Stammdaten Mitarb.'!AJ76="","",'1042Bd Stammdaten Mitarb.'!AJ76)</f>
        <v/>
      </c>
      <c r="E80" s="341" t="str">
        <f>IF('1042Bd Stammdaten Mitarb.'!N76="","",'1042Bd Stammdaten Mitarb.'!N76)</f>
        <v/>
      </c>
      <c r="F80" s="342" t="str">
        <f>IF('1042Bd Stammdaten Mitarb.'!O76="","",'1042Bd Stammdaten Mitarb.'!O76)</f>
        <v/>
      </c>
      <c r="G80" s="343" t="str">
        <f>IF('1042Bd Stammdaten Mitarb.'!P76="","",'1042Bd Stammdaten Mitarb.'!P76)</f>
        <v/>
      </c>
      <c r="H80" s="344" t="str">
        <f>IF('1042Bd Stammdaten Mitarb.'!Q76="","",'1042Bd Stammdaten Mitarb.'!Q76)</f>
        <v/>
      </c>
      <c r="I80" s="345" t="str">
        <f>IF('1042Bd Stammdaten Mitarb.'!R76="","",'1042Bd Stammdaten Mitarb.'!R76)</f>
        <v/>
      </c>
      <c r="J80" s="346" t="str">
        <f t="shared" si="33"/>
        <v/>
      </c>
      <c r="K80" s="342" t="str">
        <f t="shared" si="34"/>
        <v/>
      </c>
      <c r="L80" s="342" t="str">
        <f>IF('1042Bd Stammdaten Mitarb.'!S76="","",'1042Bd Stammdaten Mitarb.'!S76)</f>
        <v/>
      </c>
      <c r="M80" s="347" t="str">
        <f t="shared" si="35"/>
        <v/>
      </c>
      <c r="N80" s="340" t="str">
        <f t="shared" si="36"/>
        <v/>
      </c>
      <c r="O80" s="348" t="str">
        <f t="shared" si="37"/>
        <v/>
      </c>
      <c r="P80" s="349" t="str">
        <f t="shared" si="38"/>
        <v/>
      </c>
      <c r="Q80" s="350" t="str">
        <f t="shared" si="39"/>
        <v/>
      </c>
      <c r="R80" s="351" t="str">
        <f t="shared" si="40"/>
        <v/>
      </c>
      <c r="S80" s="340" t="str">
        <f t="shared" si="41"/>
        <v/>
      </c>
      <c r="T80" s="342" t="str">
        <f>IF(R80="","",MAX((O80-AR80)*'1042Ad Antrag'!$B$31,0))</f>
        <v/>
      </c>
      <c r="U80" s="352" t="str">
        <f t="shared" si="42"/>
        <v/>
      </c>
      <c r="V80" s="262"/>
      <c r="W80" s="263"/>
      <c r="X80" s="190">
        <f>'1042Bd Stammdaten Mitarb.'!M76</f>
        <v>0</v>
      </c>
      <c r="Y80" s="264" t="str">
        <f t="shared" si="43"/>
        <v/>
      </c>
      <c r="Z80" s="265" t="str">
        <f>IF(A80="","",'1042Bd Stammdaten Mitarb.'!Q76-'1042Bd Stammdaten Mitarb.'!R76)</f>
        <v/>
      </c>
      <c r="AA80" s="265" t="str">
        <f t="shared" si="44"/>
        <v/>
      </c>
      <c r="AB80" s="266" t="str">
        <f t="shared" si="45"/>
        <v/>
      </c>
      <c r="AC80" s="266" t="str">
        <f t="shared" si="46"/>
        <v/>
      </c>
      <c r="AD80" s="266" t="str">
        <f t="shared" si="47"/>
        <v/>
      </c>
      <c r="AE80" s="267" t="str">
        <f t="shared" si="48"/>
        <v/>
      </c>
      <c r="AF80" s="267" t="str">
        <f>IF(K80="","",K80*AF$8 - MAX('1042Bd Stammdaten Mitarb.'!S76-M80,0))</f>
        <v/>
      </c>
      <c r="AG80" s="267" t="str">
        <f t="shared" si="49"/>
        <v/>
      </c>
      <c r="AH80" s="267" t="str">
        <f t="shared" si="50"/>
        <v/>
      </c>
      <c r="AI80" s="267" t="str">
        <f t="shared" si="51"/>
        <v/>
      </c>
      <c r="AJ80" s="267" t="str">
        <f>IF(OR($C80="",K80="",O80=""),"",MAX(P80+'1042Bd Stammdaten Mitarb.'!T76-O80,0))</f>
        <v/>
      </c>
      <c r="AK80" s="267" t="str">
        <f>IF('1042Bd Stammdaten Mitarb.'!T76="","",'1042Bd Stammdaten Mitarb.'!T76)</f>
        <v/>
      </c>
      <c r="AL80" s="267" t="str">
        <f t="shared" si="52"/>
        <v/>
      </c>
      <c r="AM80" s="268" t="str">
        <f t="shared" si="53"/>
        <v/>
      </c>
      <c r="AN80" s="269" t="str">
        <f t="shared" si="54"/>
        <v/>
      </c>
      <c r="AO80" s="267" t="str">
        <f t="shared" si="55"/>
        <v/>
      </c>
      <c r="AP80" s="267" t="str">
        <f>IF(E80="","",'1042Bd Stammdaten Mitarb.'!P76)</f>
        <v/>
      </c>
      <c r="AQ80" s="270">
        <f>IF('1042Bd Stammdaten Mitarb.'!Y76&gt;0,AG80,0)</f>
        <v>0</v>
      </c>
      <c r="AR80" s="271">
        <f>IF('1042Bd Stammdaten Mitarb.'!Y76&gt;0,'1042Bd Stammdaten Mitarb.'!T76,0)</f>
        <v>0</v>
      </c>
      <c r="AS80" s="267" t="str">
        <f t="shared" si="56"/>
        <v/>
      </c>
      <c r="AT80" s="267">
        <f>'1042Bd Stammdaten Mitarb.'!P76</f>
        <v>0</v>
      </c>
      <c r="AU80" s="267">
        <f t="shared" si="57"/>
        <v>0</v>
      </c>
      <c r="AV80" s="272"/>
    </row>
    <row r="81" spans="1:48" s="57" customFormat="1" ht="16.899999999999999" customHeight="1" x14ac:dyDescent="0.25">
      <c r="A81" s="304" t="str">
        <f>IF('1042Bd Stammdaten Mitarb.'!A77="","",'1042Bd Stammdaten Mitarb.'!A77)</f>
        <v/>
      </c>
      <c r="B81" s="305" t="str">
        <f>IF('1042Bd Stammdaten Mitarb.'!B77="","",'1042Bd Stammdaten Mitarb.'!B77)</f>
        <v/>
      </c>
      <c r="C81" s="261" t="str">
        <f>IF('1042Bd Stammdaten Mitarb.'!C77="","",'1042Bd Stammdaten Mitarb.'!C77)</f>
        <v/>
      </c>
      <c r="D81" s="340" t="str">
        <f>IF('1042Bd Stammdaten Mitarb.'!AJ77="","",'1042Bd Stammdaten Mitarb.'!AJ77)</f>
        <v/>
      </c>
      <c r="E81" s="341" t="str">
        <f>IF('1042Bd Stammdaten Mitarb.'!N77="","",'1042Bd Stammdaten Mitarb.'!N77)</f>
        <v/>
      </c>
      <c r="F81" s="342" t="str">
        <f>IF('1042Bd Stammdaten Mitarb.'!O77="","",'1042Bd Stammdaten Mitarb.'!O77)</f>
        <v/>
      </c>
      <c r="G81" s="343" t="str">
        <f>IF('1042Bd Stammdaten Mitarb.'!P77="","",'1042Bd Stammdaten Mitarb.'!P77)</f>
        <v/>
      </c>
      <c r="H81" s="344" t="str">
        <f>IF('1042Bd Stammdaten Mitarb.'!Q77="","",'1042Bd Stammdaten Mitarb.'!Q77)</f>
        <v/>
      </c>
      <c r="I81" s="345" t="str">
        <f>IF('1042Bd Stammdaten Mitarb.'!R77="","",'1042Bd Stammdaten Mitarb.'!R77)</f>
        <v/>
      </c>
      <c r="J81" s="346" t="str">
        <f t="shared" si="33"/>
        <v/>
      </c>
      <c r="K81" s="342" t="str">
        <f t="shared" si="34"/>
        <v/>
      </c>
      <c r="L81" s="342" t="str">
        <f>IF('1042Bd Stammdaten Mitarb.'!S77="","",'1042Bd Stammdaten Mitarb.'!S77)</f>
        <v/>
      </c>
      <c r="M81" s="347" t="str">
        <f t="shared" si="35"/>
        <v/>
      </c>
      <c r="N81" s="340" t="str">
        <f t="shared" si="36"/>
        <v/>
      </c>
      <c r="O81" s="348" t="str">
        <f t="shared" si="37"/>
        <v/>
      </c>
      <c r="P81" s="349" t="str">
        <f t="shared" si="38"/>
        <v/>
      </c>
      <c r="Q81" s="350" t="str">
        <f t="shared" si="39"/>
        <v/>
      </c>
      <c r="R81" s="351" t="str">
        <f t="shared" si="40"/>
        <v/>
      </c>
      <c r="S81" s="340" t="str">
        <f t="shared" si="41"/>
        <v/>
      </c>
      <c r="T81" s="342" t="str">
        <f>IF(R81="","",MAX((O81-AR81)*'1042Ad Antrag'!$B$31,0))</f>
        <v/>
      </c>
      <c r="U81" s="352" t="str">
        <f t="shared" si="42"/>
        <v/>
      </c>
      <c r="V81" s="262"/>
      <c r="W81" s="263"/>
      <c r="X81" s="190">
        <f>'1042Bd Stammdaten Mitarb.'!M77</f>
        <v>0</v>
      </c>
      <c r="Y81" s="264" t="str">
        <f t="shared" si="43"/>
        <v/>
      </c>
      <c r="Z81" s="265" t="str">
        <f>IF(A81="","",'1042Bd Stammdaten Mitarb.'!Q77-'1042Bd Stammdaten Mitarb.'!R77)</f>
        <v/>
      </c>
      <c r="AA81" s="265" t="str">
        <f t="shared" si="44"/>
        <v/>
      </c>
      <c r="AB81" s="266" t="str">
        <f t="shared" si="45"/>
        <v/>
      </c>
      <c r="AC81" s="266" t="str">
        <f t="shared" si="46"/>
        <v/>
      </c>
      <c r="AD81" s="266" t="str">
        <f t="shared" si="47"/>
        <v/>
      </c>
      <c r="AE81" s="267" t="str">
        <f t="shared" si="48"/>
        <v/>
      </c>
      <c r="AF81" s="267" t="str">
        <f>IF(K81="","",K81*AF$8 - MAX('1042Bd Stammdaten Mitarb.'!S77-M81,0))</f>
        <v/>
      </c>
      <c r="AG81" s="267" t="str">
        <f t="shared" si="49"/>
        <v/>
      </c>
      <c r="AH81" s="267" t="str">
        <f t="shared" si="50"/>
        <v/>
      </c>
      <c r="AI81" s="267" t="str">
        <f t="shared" si="51"/>
        <v/>
      </c>
      <c r="AJ81" s="267" t="str">
        <f>IF(OR($C81="",K81="",O81=""),"",MAX(P81+'1042Bd Stammdaten Mitarb.'!T77-O81,0))</f>
        <v/>
      </c>
      <c r="AK81" s="267" t="str">
        <f>IF('1042Bd Stammdaten Mitarb.'!T77="","",'1042Bd Stammdaten Mitarb.'!T77)</f>
        <v/>
      </c>
      <c r="AL81" s="267" t="str">
        <f t="shared" si="52"/>
        <v/>
      </c>
      <c r="AM81" s="268" t="str">
        <f t="shared" si="53"/>
        <v/>
      </c>
      <c r="AN81" s="269" t="str">
        <f t="shared" si="54"/>
        <v/>
      </c>
      <c r="AO81" s="267" t="str">
        <f t="shared" si="55"/>
        <v/>
      </c>
      <c r="AP81" s="267" t="str">
        <f>IF(E81="","",'1042Bd Stammdaten Mitarb.'!P77)</f>
        <v/>
      </c>
      <c r="AQ81" s="270">
        <f>IF('1042Bd Stammdaten Mitarb.'!Y77&gt;0,AG81,0)</f>
        <v>0</v>
      </c>
      <c r="AR81" s="271">
        <f>IF('1042Bd Stammdaten Mitarb.'!Y77&gt;0,'1042Bd Stammdaten Mitarb.'!T77,0)</f>
        <v>0</v>
      </c>
      <c r="AS81" s="267" t="str">
        <f t="shared" si="56"/>
        <v/>
      </c>
      <c r="AT81" s="267">
        <f>'1042Bd Stammdaten Mitarb.'!P77</f>
        <v>0</v>
      </c>
      <c r="AU81" s="267">
        <f t="shared" si="57"/>
        <v>0</v>
      </c>
      <c r="AV81" s="272"/>
    </row>
    <row r="82" spans="1:48" s="57" customFormat="1" ht="16.899999999999999" customHeight="1" x14ac:dyDescent="0.25">
      <c r="A82" s="304" t="str">
        <f>IF('1042Bd Stammdaten Mitarb.'!A78="","",'1042Bd Stammdaten Mitarb.'!A78)</f>
        <v/>
      </c>
      <c r="B82" s="305" t="str">
        <f>IF('1042Bd Stammdaten Mitarb.'!B78="","",'1042Bd Stammdaten Mitarb.'!B78)</f>
        <v/>
      </c>
      <c r="C82" s="261" t="str">
        <f>IF('1042Bd Stammdaten Mitarb.'!C78="","",'1042Bd Stammdaten Mitarb.'!C78)</f>
        <v/>
      </c>
      <c r="D82" s="340" t="str">
        <f>IF('1042Bd Stammdaten Mitarb.'!AJ78="","",'1042Bd Stammdaten Mitarb.'!AJ78)</f>
        <v/>
      </c>
      <c r="E82" s="341" t="str">
        <f>IF('1042Bd Stammdaten Mitarb.'!N78="","",'1042Bd Stammdaten Mitarb.'!N78)</f>
        <v/>
      </c>
      <c r="F82" s="342" t="str">
        <f>IF('1042Bd Stammdaten Mitarb.'!O78="","",'1042Bd Stammdaten Mitarb.'!O78)</f>
        <v/>
      </c>
      <c r="G82" s="343" t="str">
        <f>IF('1042Bd Stammdaten Mitarb.'!P78="","",'1042Bd Stammdaten Mitarb.'!P78)</f>
        <v/>
      </c>
      <c r="H82" s="344" t="str">
        <f>IF('1042Bd Stammdaten Mitarb.'!Q78="","",'1042Bd Stammdaten Mitarb.'!Q78)</f>
        <v/>
      </c>
      <c r="I82" s="345" t="str">
        <f>IF('1042Bd Stammdaten Mitarb.'!R78="","",'1042Bd Stammdaten Mitarb.'!R78)</f>
        <v/>
      </c>
      <c r="J82" s="346" t="str">
        <f t="shared" si="33"/>
        <v/>
      </c>
      <c r="K82" s="342" t="str">
        <f t="shared" si="34"/>
        <v/>
      </c>
      <c r="L82" s="342" t="str">
        <f>IF('1042Bd Stammdaten Mitarb.'!S78="","",'1042Bd Stammdaten Mitarb.'!S78)</f>
        <v/>
      </c>
      <c r="M82" s="347" t="str">
        <f t="shared" si="35"/>
        <v/>
      </c>
      <c r="N82" s="340" t="str">
        <f t="shared" si="36"/>
        <v/>
      </c>
      <c r="O82" s="348" t="str">
        <f t="shared" si="37"/>
        <v/>
      </c>
      <c r="P82" s="349" t="str">
        <f t="shared" si="38"/>
        <v/>
      </c>
      <c r="Q82" s="350" t="str">
        <f t="shared" si="39"/>
        <v/>
      </c>
      <c r="R82" s="351" t="str">
        <f t="shared" si="40"/>
        <v/>
      </c>
      <c r="S82" s="340" t="str">
        <f t="shared" si="41"/>
        <v/>
      </c>
      <c r="T82" s="342" t="str">
        <f>IF(R82="","",MAX((O82-AR82)*'1042Ad Antrag'!$B$31,0))</f>
        <v/>
      </c>
      <c r="U82" s="352" t="str">
        <f t="shared" si="42"/>
        <v/>
      </c>
      <c r="V82" s="262"/>
      <c r="W82" s="263"/>
      <c r="X82" s="190">
        <f>'1042Bd Stammdaten Mitarb.'!M78</f>
        <v>0</v>
      </c>
      <c r="Y82" s="264" t="str">
        <f t="shared" si="43"/>
        <v/>
      </c>
      <c r="Z82" s="265" t="str">
        <f>IF(A82="","",'1042Bd Stammdaten Mitarb.'!Q78-'1042Bd Stammdaten Mitarb.'!R78)</f>
        <v/>
      </c>
      <c r="AA82" s="265" t="str">
        <f t="shared" si="44"/>
        <v/>
      </c>
      <c r="AB82" s="266" t="str">
        <f t="shared" si="45"/>
        <v/>
      </c>
      <c r="AC82" s="266" t="str">
        <f t="shared" si="46"/>
        <v/>
      </c>
      <c r="AD82" s="266" t="str">
        <f t="shared" si="47"/>
        <v/>
      </c>
      <c r="AE82" s="267" t="str">
        <f t="shared" si="48"/>
        <v/>
      </c>
      <c r="AF82" s="267" t="str">
        <f>IF(K82="","",K82*AF$8 - MAX('1042Bd Stammdaten Mitarb.'!S78-M82,0))</f>
        <v/>
      </c>
      <c r="AG82" s="267" t="str">
        <f t="shared" si="49"/>
        <v/>
      </c>
      <c r="AH82" s="267" t="str">
        <f t="shared" si="50"/>
        <v/>
      </c>
      <c r="AI82" s="267" t="str">
        <f t="shared" si="51"/>
        <v/>
      </c>
      <c r="AJ82" s="267" t="str">
        <f>IF(OR($C82="",K82="",O82=""),"",MAX(P82+'1042Bd Stammdaten Mitarb.'!T78-O82,0))</f>
        <v/>
      </c>
      <c r="AK82" s="267" t="str">
        <f>IF('1042Bd Stammdaten Mitarb.'!T78="","",'1042Bd Stammdaten Mitarb.'!T78)</f>
        <v/>
      </c>
      <c r="AL82" s="267" t="str">
        <f t="shared" si="52"/>
        <v/>
      </c>
      <c r="AM82" s="268" t="str">
        <f t="shared" si="53"/>
        <v/>
      </c>
      <c r="AN82" s="269" t="str">
        <f t="shared" si="54"/>
        <v/>
      </c>
      <c r="AO82" s="267" t="str">
        <f t="shared" si="55"/>
        <v/>
      </c>
      <c r="AP82" s="267" t="str">
        <f>IF(E82="","",'1042Bd Stammdaten Mitarb.'!P78)</f>
        <v/>
      </c>
      <c r="AQ82" s="270">
        <f>IF('1042Bd Stammdaten Mitarb.'!Y78&gt;0,AG82,0)</f>
        <v>0</v>
      </c>
      <c r="AR82" s="271">
        <f>IF('1042Bd Stammdaten Mitarb.'!Y78&gt;0,'1042Bd Stammdaten Mitarb.'!T78,0)</f>
        <v>0</v>
      </c>
      <c r="AS82" s="267" t="str">
        <f t="shared" si="56"/>
        <v/>
      </c>
      <c r="AT82" s="267">
        <f>'1042Bd Stammdaten Mitarb.'!P78</f>
        <v>0</v>
      </c>
      <c r="AU82" s="267">
        <f t="shared" si="57"/>
        <v>0</v>
      </c>
      <c r="AV82" s="272"/>
    </row>
    <row r="83" spans="1:48" s="57" customFormat="1" ht="16.899999999999999" customHeight="1" x14ac:dyDescent="0.25">
      <c r="A83" s="304" t="str">
        <f>IF('1042Bd Stammdaten Mitarb.'!A79="","",'1042Bd Stammdaten Mitarb.'!A79)</f>
        <v/>
      </c>
      <c r="B83" s="305" t="str">
        <f>IF('1042Bd Stammdaten Mitarb.'!B79="","",'1042Bd Stammdaten Mitarb.'!B79)</f>
        <v/>
      </c>
      <c r="C83" s="261" t="str">
        <f>IF('1042Bd Stammdaten Mitarb.'!C79="","",'1042Bd Stammdaten Mitarb.'!C79)</f>
        <v/>
      </c>
      <c r="D83" s="340" t="str">
        <f>IF('1042Bd Stammdaten Mitarb.'!AJ79="","",'1042Bd Stammdaten Mitarb.'!AJ79)</f>
        <v/>
      </c>
      <c r="E83" s="341" t="str">
        <f>IF('1042Bd Stammdaten Mitarb.'!N79="","",'1042Bd Stammdaten Mitarb.'!N79)</f>
        <v/>
      </c>
      <c r="F83" s="342" t="str">
        <f>IF('1042Bd Stammdaten Mitarb.'!O79="","",'1042Bd Stammdaten Mitarb.'!O79)</f>
        <v/>
      </c>
      <c r="G83" s="343" t="str">
        <f>IF('1042Bd Stammdaten Mitarb.'!P79="","",'1042Bd Stammdaten Mitarb.'!P79)</f>
        <v/>
      </c>
      <c r="H83" s="344" t="str">
        <f>IF('1042Bd Stammdaten Mitarb.'!Q79="","",'1042Bd Stammdaten Mitarb.'!Q79)</f>
        <v/>
      </c>
      <c r="I83" s="345" t="str">
        <f>IF('1042Bd Stammdaten Mitarb.'!R79="","",'1042Bd Stammdaten Mitarb.'!R79)</f>
        <v/>
      </c>
      <c r="J83" s="346" t="str">
        <f t="shared" si="33"/>
        <v/>
      </c>
      <c r="K83" s="342" t="str">
        <f t="shared" si="34"/>
        <v/>
      </c>
      <c r="L83" s="342" t="str">
        <f>IF('1042Bd Stammdaten Mitarb.'!S79="","",'1042Bd Stammdaten Mitarb.'!S79)</f>
        <v/>
      </c>
      <c r="M83" s="347" t="str">
        <f t="shared" si="35"/>
        <v/>
      </c>
      <c r="N83" s="340" t="str">
        <f t="shared" si="36"/>
        <v/>
      </c>
      <c r="O83" s="348" t="str">
        <f t="shared" si="37"/>
        <v/>
      </c>
      <c r="P83" s="349" t="str">
        <f t="shared" si="38"/>
        <v/>
      </c>
      <c r="Q83" s="350" t="str">
        <f t="shared" si="39"/>
        <v/>
      </c>
      <c r="R83" s="351" t="str">
        <f t="shared" si="40"/>
        <v/>
      </c>
      <c r="S83" s="340" t="str">
        <f t="shared" si="41"/>
        <v/>
      </c>
      <c r="T83" s="342" t="str">
        <f>IF(R83="","",MAX((O83-AR83)*'1042Ad Antrag'!$B$31,0))</f>
        <v/>
      </c>
      <c r="U83" s="352" t="str">
        <f t="shared" si="42"/>
        <v/>
      </c>
      <c r="V83" s="262"/>
      <c r="W83" s="263"/>
      <c r="X83" s="190">
        <f>'1042Bd Stammdaten Mitarb.'!M79</f>
        <v>0</v>
      </c>
      <c r="Y83" s="264" t="str">
        <f t="shared" si="43"/>
        <v/>
      </c>
      <c r="Z83" s="265" t="str">
        <f>IF(A83="","",'1042Bd Stammdaten Mitarb.'!Q79-'1042Bd Stammdaten Mitarb.'!R79)</f>
        <v/>
      </c>
      <c r="AA83" s="265" t="str">
        <f t="shared" si="44"/>
        <v/>
      </c>
      <c r="AB83" s="266" t="str">
        <f t="shared" si="45"/>
        <v/>
      </c>
      <c r="AC83" s="266" t="str">
        <f t="shared" si="46"/>
        <v/>
      </c>
      <c r="AD83" s="266" t="str">
        <f t="shared" si="47"/>
        <v/>
      </c>
      <c r="AE83" s="267" t="str">
        <f t="shared" si="48"/>
        <v/>
      </c>
      <c r="AF83" s="267" t="str">
        <f>IF(K83="","",K83*AF$8 - MAX('1042Bd Stammdaten Mitarb.'!S79-M83,0))</f>
        <v/>
      </c>
      <c r="AG83" s="267" t="str">
        <f t="shared" si="49"/>
        <v/>
      </c>
      <c r="AH83" s="267" t="str">
        <f t="shared" si="50"/>
        <v/>
      </c>
      <c r="AI83" s="267" t="str">
        <f t="shared" si="51"/>
        <v/>
      </c>
      <c r="AJ83" s="267" t="str">
        <f>IF(OR($C83="",K83="",O83=""),"",MAX(P83+'1042Bd Stammdaten Mitarb.'!T79-O83,0))</f>
        <v/>
      </c>
      <c r="AK83" s="267" t="str">
        <f>IF('1042Bd Stammdaten Mitarb.'!T79="","",'1042Bd Stammdaten Mitarb.'!T79)</f>
        <v/>
      </c>
      <c r="AL83" s="267" t="str">
        <f t="shared" si="52"/>
        <v/>
      </c>
      <c r="AM83" s="268" t="str">
        <f t="shared" si="53"/>
        <v/>
      </c>
      <c r="AN83" s="269" t="str">
        <f t="shared" si="54"/>
        <v/>
      </c>
      <c r="AO83" s="267" t="str">
        <f t="shared" si="55"/>
        <v/>
      </c>
      <c r="AP83" s="267" t="str">
        <f>IF(E83="","",'1042Bd Stammdaten Mitarb.'!P79)</f>
        <v/>
      </c>
      <c r="AQ83" s="270">
        <f>IF('1042Bd Stammdaten Mitarb.'!Y79&gt;0,AG83,0)</f>
        <v>0</v>
      </c>
      <c r="AR83" s="271">
        <f>IF('1042Bd Stammdaten Mitarb.'!Y79&gt;0,'1042Bd Stammdaten Mitarb.'!T79,0)</f>
        <v>0</v>
      </c>
      <c r="AS83" s="267" t="str">
        <f t="shared" si="56"/>
        <v/>
      </c>
      <c r="AT83" s="267">
        <f>'1042Bd Stammdaten Mitarb.'!P79</f>
        <v>0</v>
      </c>
      <c r="AU83" s="267">
        <f t="shared" si="57"/>
        <v>0</v>
      </c>
      <c r="AV83" s="272"/>
    </row>
    <row r="84" spans="1:48" s="57" customFormat="1" ht="16.899999999999999" customHeight="1" x14ac:dyDescent="0.25">
      <c r="A84" s="304" t="str">
        <f>IF('1042Bd Stammdaten Mitarb.'!A80="","",'1042Bd Stammdaten Mitarb.'!A80)</f>
        <v/>
      </c>
      <c r="B84" s="305" t="str">
        <f>IF('1042Bd Stammdaten Mitarb.'!B80="","",'1042Bd Stammdaten Mitarb.'!B80)</f>
        <v/>
      </c>
      <c r="C84" s="261" t="str">
        <f>IF('1042Bd Stammdaten Mitarb.'!C80="","",'1042Bd Stammdaten Mitarb.'!C80)</f>
        <v/>
      </c>
      <c r="D84" s="340" t="str">
        <f>IF('1042Bd Stammdaten Mitarb.'!AJ80="","",'1042Bd Stammdaten Mitarb.'!AJ80)</f>
        <v/>
      </c>
      <c r="E84" s="341" t="str">
        <f>IF('1042Bd Stammdaten Mitarb.'!N80="","",'1042Bd Stammdaten Mitarb.'!N80)</f>
        <v/>
      </c>
      <c r="F84" s="342" t="str">
        <f>IF('1042Bd Stammdaten Mitarb.'!O80="","",'1042Bd Stammdaten Mitarb.'!O80)</f>
        <v/>
      </c>
      <c r="G84" s="343" t="str">
        <f>IF('1042Bd Stammdaten Mitarb.'!P80="","",'1042Bd Stammdaten Mitarb.'!P80)</f>
        <v/>
      </c>
      <c r="H84" s="344" t="str">
        <f>IF('1042Bd Stammdaten Mitarb.'!Q80="","",'1042Bd Stammdaten Mitarb.'!Q80)</f>
        <v/>
      </c>
      <c r="I84" s="345" t="str">
        <f>IF('1042Bd Stammdaten Mitarb.'!R80="","",'1042Bd Stammdaten Mitarb.'!R80)</f>
        <v/>
      </c>
      <c r="J84" s="346" t="str">
        <f t="shared" si="33"/>
        <v/>
      </c>
      <c r="K84" s="342" t="str">
        <f t="shared" si="34"/>
        <v/>
      </c>
      <c r="L84" s="342" t="str">
        <f>IF('1042Bd Stammdaten Mitarb.'!S80="","",'1042Bd Stammdaten Mitarb.'!S80)</f>
        <v/>
      </c>
      <c r="M84" s="347" t="str">
        <f t="shared" si="35"/>
        <v/>
      </c>
      <c r="N84" s="340" t="str">
        <f t="shared" si="36"/>
        <v/>
      </c>
      <c r="O84" s="348" t="str">
        <f t="shared" si="37"/>
        <v/>
      </c>
      <c r="P84" s="349" t="str">
        <f t="shared" si="38"/>
        <v/>
      </c>
      <c r="Q84" s="350" t="str">
        <f t="shared" si="39"/>
        <v/>
      </c>
      <c r="R84" s="351" t="str">
        <f t="shared" si="40"/>
        <v/>
      </c>
      <c r="S84" s="340" t="str">
        <f t="shared" si="41"/>
        <v/>
      </c>
      <c r="T84" s="342" t="str">
        <f>IF(R84="","",MAX((O84-AR84)*'1042Ad Antrag'!$B$31,0))</f>
        <v/>
      </c>
      <c r="U84" s="352" t="str">
        <f t="shared" si="42"/>
        <v/>
      </c>
      <c r="V84" s="262"/>
      <c r="W84" s="263"/>
      <c r="X84" s="190">
        <f>'1042Bd Stammdaten Mitarb.'!M80</f>
        <v>0</v>
      </c>
      <c r="Y84" s="264" t="str">
        <f t="shared" si="43"/>
        <v/>
      </c>
      <c r="Z84" s="265" t="str">
        <f>IF(A84="","",'1042Bd Stammdaten Mitarb.'!Q80-'1042Bd Stammdaten Mitarb.'!R80)</f>
        <v/>
      </c>
      <c r="AA84" s="265" t="str">
        <f t="shared" si="44"/>
        <v/>
      </c>
      <c r="AB84" s="266" t="str">
        <f t="shared" si="45"/>
        <v/>
      </c>
      <c r="AC84" s="266" t="str">
        <f t="shared" si="46"/>
        <v/>
      </c>
      <c r="AD84" s="266" t="str">
        <f t="shared" si="47"/>
        <v/>
      </c>
      <c r="AE84" s="267" t="str">
        <f t="shared" si="48"/>
        <v/>
      </c>
      <c r="AF84" s="267" t="str">
        <f>IF(K84="","",K84*AF$8 - MAX('1042Bd Stammdaten Mitarb.'!S80-M84,0))</f>
        <v/>
      </c>
      <c r="AG84" s="267" t="str">
        <f t="shared" si="49"/>
        <v/>
      </c>
      <c r="AH84" s="267" t="str">
        <f t="shared" si="50"/>
        <v/>
      </c>
      <c r="AI84" s="267" t="str">
        <f t="shared" si="51"/>
        <v/>
      </c>
      <c r="AJ84" s="267" t="str">
        <f>IF(OR($C84="",K84="",O84=""),"",MAX(P84+'1042Bd Stammdaten Mitarb.'!T80-O84,0))</f>
        <v/>
      </c>
      <c r="AK84" s="267" t="str">
        <f>IF('1042Bd Stammdaten Mitarb.'!T80="","",'1042Bd Stammdaten Mitarb.'!T80)</f>
        <v/>
      </c>
      <c r="AL84" s="267" t="str">
        <f t="shared" si="52"/>
        <v/>
      </c>
      <c r="AM84" s="268" t="str">
        <f t="shared" si="53"/>
        <v/>
      </c>
      <c r="AN84" s="269" t="str">
        <f t="shared" si="54"/>
        <v/>
      </c>
      <c r="AO84" s="267" t="str">
        <f t="shared" si="55"/>
        <v/>
      </c>
      <c r="AP84" s="267" t="str">
        <f>IF(E84="","",'1042Bd Stammdaten Mitarb.'!P80)</f>
        <v/>
      </c>
      <c r="AQ84" s="270">
        <f>IF('1042Bd Stammdaten Mitarb.'!Y80&gt;0,AG84,0)</f>
        <v>0</v>
      </c>
      <c r="AR84" s="271">
        <f>IF('1042Bd Stammdaten Mitarb.'!Y80&gt;0,'1042Bd Stammdaten Mitarb.'!T80,0)</f>
        <v>0</v>
      </c>
      <c r="AS84" s="267" t="str">
        <f t="shared" si="56"/>
        <v/>
      </c>
      <c r="AT84" s="267">
        <f>'1042Bd Stammdaten Mitarb.'!P80</f>
        <v>0</v>
      </c>
      <c r="AU84" s="267">
        <f t="shared" si="57"/>
        <v>0</v>
      </c>
      <c r="AV84" s="272"/>
    </row>
    <row r="85" spans="1:48" s="57" customFormat="1" ht="16.899999999999999" customHeight="1" x14ac:dyDescent="0.25">
      <c r="A85" s="304" t="str">
        <f>IF('1042Bd Stammdaten Mitarb.'!A81="","",'1042Bd Stammdaten Mitarb.'!A81)</f>
        <v/>
      </c>
      <c r="B85" s="305" t="str">
        <f>IF('1042Bd Stammdaten Mitarb.'!B81="","",'1042Bd Stammdaten Mitarb.'!B81)</f>
        <v/>
      </c>
      <c r="C85" s="261" t="str">
        <f>IF('1042Bd Stammdaten Mitarb.'!C81="","",'1042Bd Stammdaten Mitarb.'!C81)</f>
        <v/>
      </c>
      <c r="D85" s="340" t="str">
        <f>IF('1042Bd Stammdaten Mitarb.'!AJ81="","",'1042Bd Stammdaten Mitarb.'!AJ81)</f>
        <v/>
      </c>
      <c r="E85" s="341" t="str">
        <f>IF('1042Bd Stammdaten Mitarb.'!N81="","",'1042Bd Stammdaten Mitarb.'!N81)</f>
        <v/>
      </c>
      <c r="F85" s="342" t="str">
        <f>IF('1042Bd Stammdaten Mitarb.'!O81="","",'1042Bd Stammdaten Mitarb.'!O81)</f>
        <v/>
      </c>
      <c r="G85" s="343" t="str">
        <f>IF('1042Bd Stammdaten Mitarb.'!P81="","",'1042Bd Stammdaten Mitarb.'!P81)</f>
        <v/>
      </c>
      <c r="H85" s="344" t="str">
        <f>IF('1042Bd Stammdaten Mitarb.'!Q81="","",'1042Bd Stammdaten Mitarb.'!Q81)</f>
        <v/>
      </c>
      <c r="I85" s="345" t="str">
        <f>IF('1042Bd Stammdaten Mitarb.'!R81="","",'1042Bd Stammdaten Mitarb.'!R81)</f>
        <v/>
      </c>
      <c r="J85" s="346" t="str">
        <f t="shared" si="33"/>
        <v/>
      </c>
      <c r="K85" s="342" t="str">
        <f t="shared" si="34"/>
        <v/>
      </c>
      <c r="L85" s="342" t="str">
        <f>IF('1042Bd Stammdaten Mitarb.'!S81="","",'1042Bd Stammdaten Mitarb.'!S81)</f>
        <v/>
      </c>
      <c r="M85" s="347" t="str">
        <f t="shared" si="35"/>
        <v/>
      </c>
      <c r="N85" s="340" t="str">
        <f t="shared" si="36"/>
        <v/>
      </c>
      <c r="O85" s="348" t="str">
        <f t="shared" si="37"/>
        <v/>
      </c>
      <c r="P85" s="349" t="str">
        <f t="shared" si="38"/>
        <v/>
      </c>
      <c r="Q85" s="350" t="str">
        <f t="shared" si="39"/>
        <v/>
      </c>
      <c r="R85" s="351" t="str">
        <f t="shared" si="40"/>
        <v/>
      </c>
      <c r="S85" s="340" t="str">
        <f t="shared" si="41"/>
        <v/>
      </c>
      <c r="T85" s="342" t="str">
        <f>IF(R85="","",MAX((O85-AR85)*'1042Ad Antrag'!$B$31,0))</f>
        <v/>
      </c>
      <c r="U85" s="352" t="str">
        <f t="shared" si="42"/>
        <v/>
      </c>
      <c r="V85" s="262"/>
      <c r="W85" s="263"/>
      <c r="X85" s="190">
        <f>'1042Bd Stammdaten Mitarb.'!M81</f>
        <v>0</v>
      </c>
      <c r="Y85" s="264" t="str">
        <f t="shared" si="43"/>
        <v/>
      </c>
      <c r="Z85" s="265" t="str">
        <f>IF(A85="","",'1042Bd Stammdaten Mitarb.'!Q81-'1042Bd Stammdaten Mitarb.'!R81)</f>
        <v/>
      </c>
      <c r="AA85" s="265" t="str">
        <f t="shared" si="44"/>
        <v/>
      </c>
      <c r="AB85" s="266" t="str">
        <f t="shared" si="45"/>
        <v/>
      </c>
      <c r="AC85" s="266" t="str">
        <f t="shared" si="46"/>
        <v/>
      </c>
      <c r="AD85" s="266" t="str">
        <f t="shared" si="47"/>
        <v/>
      </c>
      <c r="AE85" s="267" t="str">
        <f t="shared" si="48"/>
        <v/>
      </c>
      <c r="AF85" s="267" t="str">
        <f>IF(K85="","",K85*AF$8 - MAX('1042Bd Stammdaten Mitarb.'!S81-M85,0))</f>
        <v/>
      </c>
      <c r="AG85" s="267" t="str">
        <f t="shared" si="49"/>
        <v/>
      </c>
      <c r="AH85" s="267" t="str">
        <f t="shared" si="50"/>
        <v/>
      </c>
      <c r="AI85" s="267" t="str">
        <f t="shared" si="51"/>
        <v/>
      </c>
      <c r="AJ85" s="267" t="str">
        <f>IF(OR($C85="",K85="",O85=""),"",MAX(P85+'1042Bd Stammdaten Mitarb.'!T81-O85,0))</f>
        <v/>
      </c>
      <c r="AK85" s="267" t="str">
        <f>IF('1042Bd Stammdaten Mitarb.'!T81="","",'1042Bd Stammdaten Mitarb.'!T81)</f>
        <v/>
      </c>
      <c r="AL85" s="267" t="str">
        <f t="shared" si="52"/>
        <v/>
      </c>
      <c r="AM85" s="268" t="str">
        <f t="shared" si="53"/>
        <v/>
      </c>
      <c r="AN85" s="269" t="str">
        <f t="shared" si="54"/>
        <v/>
      </c>
      <c r="AO85" s="267" t="str">
        <f t="shared" si="55"/>
        <v/>
      </c>
      <c r="AP85" s="267" t="str">
        <f>IF(E85="","",'1042Bd Stammdaten Mitarb.'!P81)</f>
        <v/>
      </c>
      <c r="AQ85" s="270">
        <f>IF('1042Bd Stammdaten Mitarb.'!Y81&gt;0,AG85,0)</f>
        <v>0</v>
      </c>
      <c r="AR85" s="271">
        <f>IF('1042Bd Stammdaten Mitarb.'!Y81&gt;0,'1042Bd Stammdaten Mitarb.'!T81,0)</f>
        <v>0</v>
      </c>
      <c r="AS85" s="267" t="str">
        <f t="shared" si="56"/>
        <v/>
      </c>
      <c r="AT85" s="267">
        <f>'1042Bd Stammdaten Mitarb.'!P81</f>
        <v>0</v>
      </c>
      <c r="AU85" s="267">
        <f t="shared" si="57"/>
        <v>0</v>
      </c>
      <c r="AV85" s="272"/>
    </row>
    <row r="86" spans="1:48" s="57" customFormat="1" ht="16.899999999999999" customHeight="1" x14ac:dyDescent="0.25">
      <c r="A86" s="304" t="str">
        <f>IF('1042Bd Stammdaten Mitarb.'!A82="","",'1042Bd Stammdaten Mitarb.'!A82)</f>
        <v/>
      </c>
      <c r="B86" s="305" t="str">
        <f>IF('1042Bd Stammdaten Mitarb.'!B82="","",'1042Bd Stammdaten Mitarb.'!B82)</f>
        <v/>
      </c>
      <c r="C86" s="261" t="str">
        <f>IF('1042Bd Stammdaten Mitarb.'!C82="","",'1042Bd Stammdaten Mitarb.'!C82)</f>
        <v/>
      </c>
      <c r="D86" s="340" t="str">
        <f>IF('1042Bd Stammdaten Mitarb.'!AJ82="","",'1042Bd Stammdaten Mitarb.'!AJ82)</f>
        <v/>
      </c>
      <c r="E86" s="341" t="str">
        <f>IF('1042Bd Stammdaten Mitarb.'!N82="","",'1042Bd Stammdaten Mitarb.'!N82)</f>
        <v/>
      </c>
      <c r="F86" s="342" t="str">
        <f>IF('1042Bd Stammdaten Mitarb.'!O82="","",'1042Bd Stammdaten Mitarb.'!O82)</f>
        <v/>
      </c>
      <c r="G86" s="343" t="str">
        <f>IF('1042Bd Stammdaten Mitarb.'!P82="","",'1042Bd Stammdaten Mitarb.'!P82)</f>
        <v/>
      </c>
      <c r="H86" s="344" t="str">
        <f>IF('1042Bd Stammdaten Mitarb.'!Q82="","",'1042Bd Stammdaten Mitarb.'!Q82)</f>
        <v/>
      </c>
      <c r="I86" s="345" t="str">
        <f>IF('1042Bd Stammdaten Mitarb.'!R82="","",'1042Bd Stammdaten Mitarb.'!R82)</f>
        <v/>
      </c>
      <c r="J86" s="346" t="str">
        <f t="shared" si="33"/>
        <v/>
      </c>
      <c r="K86" s="342" t="str">
        <f t="shared" si="34"/>
        <v/>
      </c>
      <c r="L86" s="342" t="str">
        <f>IF('1042Bd Stammdaten Mitarb.'!S82="","",'1042Bd Stammdaten Mitarb.'!S82)</f>
        <v/>
      </c>
      <c r="M86" s="347" t="str">
        <f t="shared" si="35"/>
        <v/>
      </c>
      <c r="N86" s="340" t="str">
        <f t="shared" si="36"/>
        <v/>
      </c>
      <c r="O86" s="348" t="str">
        <f t="shared" si="37"/>
        <v/>
      </c>
      <c r="P86" s="349" t="str">
        <f t="shared" si="38"/>
        <v/>
      </c>
      <c r="Q86" s="350" t="str">
        <f t="shared" si="39"/>
        <v/>
      </c>
      <c r="R86" s="351" t="str">
        <f t="shared" si="40"/>
        <v/>
      </c>
      <c r="S86" s="340" t="str">
        <f t="shared" si="41"/>
        <v/>
      </c>
      <c r="T86" s="342" t="str">
        <f>IF(R86="","",MAX((O86-AR86)*'1042Ad Antrag'!$B$31,0))</f>
        <v/>
      </c>
      <c r="U86" s="352" t="str">
        <f t="shared" si="42"/>
        <v/>
      </c>
      <c r="V86" s="262"/>
      <c r="W86" s="263"/>
      <c r="X86" s="190">
        <f>'1042Bd Stammdaten Mitarb.'!M82</f>
        <v>0</v>
      </c>
      <c r="Y86" s="264" t="str">
        <f t="shared" si="43"/>
        <v/>
      </c>
      <c r="Z86" s="265" t="str">
        <f>IF(A86="","",'1042Bd Stammdaten Mitarb.'!Q82-'1042Bd Stammdaten Mitarb.'!R82)</f>
        <v/>
      </c>
      <c r="AA86" s="265" t="str">
        <f t="shared" si="44"/>
        <v/>
      </c>
      <c r="AB86" s="266" t="str">
        <f t="shared" si="45"/>
        <v/>
      </c>
      <c r="AC86" s="266" t="str">
        <f t="shared" si="46"/>
        <v/>
      </c>
      <c r="AD86" s="266" t="str">
        <f t="shared" si="47"/>
        <v/>
      </c>
      <c r="AE86" s="267" t="str">
        <f t="shared" si="48"/>
        <v/>
      </c>
      <c r="AF86" s="267" t="str">
        <f>IF(K86="","",K86*AF$8 - MAX('1042Bd Stammdaten Mitarb.'!S82-M86,0))</f>
        <v/>
      </c>
      <c r="AG86" s="267" t="str">
        <f t="shared" si="49"/>
        <v/>
      </c>
      <c r="AH86" s="267" t="str">
        <f t="shared" si="50"/>
        <v/>
      </c>
      <c r="AI86" s="267" t="str">
        <f t="shared" si="51"/>
        <v/>
      </c>
      <c r="AJ86" s="267" t="str">
        <f>IF(OR($C86="",K86="",O86=""),"",MAX(P86+'1042Bd Stammdaten Mitarb.'!T82-O86,0))</f>
        <v/>
      </c>
      <c r="AK86" s="267" t="str">
        <f>IF('1042Bd Stammdaten Mitarb.'!T82="","",'1042Bd Stammdaten Mitarb.'!T82)</f>
        <v/>
      </c>
      <c r="AL86" s="267" t="str">
        <f t="shared" si="52"/>
        <v/>
      </c>
      <c r="AM86" s="268" t="str">
        <f t="shared" si="53"/>
        <v/>
      </c>
      <c r="AN86" s="269" t="str">
        <f t="shared" si="54"/>
        <v/>
      </c>
      <c r="AO86" s="267" t="str">
        <f t="shared" si="55"/>
        <v/>
      </c>
      <c r="AP86" s="267" t="str">
        <f>IF(E86="","",'1042Bd Stammdaten Mitarb.'!P82)</f>
        <v/>
      </c>
      <c r="AQ86" s="270">
        <f>IF('1042Bd Stammdaten Mitarb.'!Y82&gt;0,AG86,0)</f>
        <v>0</v>
      </c>
      <c r="AR86" s="271">
        <f>IF('1042Bd Stammdaten Mitarb.'!Y82&gt;0,'1042Bd Stammdaten Mitarb.'!T82,0)</f>
        <v>0</v>
      </c>
      <c r="AS86" s="267" t="str">
        <f t="shared" si="56"/>
        <v/>
      </c>
      <c r="AT86" s="267">
        <f>'1042Bd Stammdaten Mitarb.'!P82</f>
        <v>0</v>
      </c>
      <c r="AU86" s="267">
        <f t="shared" si="57"/>
        <v>0</v>
      </c>
      <c r="AV86" s="272"/>
    </row>
    <row r="87" spans="1:48" s="57" customFormat="1" ht="16.899999999999999" customHeight="1" x14ac:dyDescent="0.25">
      <c r="A87" s="304" t="str">
        <f>IF('1042Bd Stammdaten Mitarb.'!A83="","",'1042Bd Stammdaten Mitarb.'!A83)</f>
        <v/>
      </c>
      <c r="B87" s="305" t="str">
        <f>IF('1042Bd Stammdaten Mitarb.'!B83="","",'1042Bd Stammdaten Mitarb.'!B83)</f>
        <v/>
      </c>
      <c r="C87" s="261" t="str">
        <f>IF('1042Bd Stammdaten Mitarb.'!C83="","",'1042Bd Stammdaten Mitarb.'!C83)</f>
        <v/>
      </c>
      <c r="D87" s="340" t="str">
        <f>IF('1042Bd Stammdaten Mitarb.'!AJ83="","",'1042Bd Stammdaten Mitarb.'!AJ83)</f>
        <v/>
      </c>
      <c r="E87" s="341" t="str">
        <f>IF('1042Bd Stammdaten Mitarb.'!N83="","",'1042Bd Stammdaten Mitarb.'!N83)</f>
        <v/>
      </c>
      <c r="F87" s="342" t="str">
        <f>IF('1042Bd Stammdaten Mitarb.'!O83="","",'1042Bd Stammdaten Mitarb.'!O83)</f>
        <v/>
      </c>
      <c r="G87" s="343" t="str">
        <f>IF('1042Bd Stammdaten Mitarb.'!P83="","",'1042Bd Stammdaten Mitarb.'!P83)</f>
        <v/>
      </c>
      <c r="H87" s="344" t="str">
        <f>IF('1042Bd Stammdaten Mitarb.'!Q83="","",'1042Bd Stammdaten Mitarb.'!Q83)</f>
        <v/>
      </c>
      <c r="I87" s="345" t="str">
        <f>IF('1042Bd Stammdaten Mitarb.'!R83="","",'1042Bd Stammdaten Mitarb.'!R83)</f>
        <v/>
      </c>
      <c r="J87" s="346" t="str">
        <f t="shared" si="33"/>
        <v/>
      </c>
      <c r="K87" s="342" t="str">
        <f t="shared" si="34"/>
        <v/>
      </c>
      <c r="L87" s="342" t="str">
        <f>IF('1042Bd Stammdaten Mitarb.'!S83="","",'1042Bd Stammdaten Mitarb.'!S83)</f>
        <v/>
      </c>
      <c r="M87" s="347" t="str">
        <f t="shared" si="35"/>
        <v/>
      </c>
      <c r="N87" s="340" t="str">
        <f t="shared" si="36"/>
        <v/>
      </c>
      <c r="O87" s="348" t="str">
        <f t="shared" si="37"/>
        <v/>
      </c>
      <c r="P87" s="349" t="str">
        <f t="shared" si="38"/>
        <v/>
      </c>
      <c r="Q87" s="350" t="str">
        <f t="shared" si="39"/>
        <v/>
      </c>
      <c r="R87" s="351" t="str">
        <f t="shared" si="40"/>
        <v/>
      </c>
      <c r="S87" s="340" t="str">
        <f t="shared" si="41"/>
        <v/>
      </c>
      <c r="T87" s="342" t="str">
        <f>IF(R87="","",MAX((O87-AR87)*'1042Ad Antrag'!$B$31,0))</f>
        <v/>
      </c>
      <c r="U87" s="352" t="str">
        <f t="shared" si="42"/>
        <v/>
      </c>
      <c r="V87" s="262"/>
      <c r="W87" s="263"/>
      <c r="X87" s="190">
        <f>'1042Bd Stammdaten Mitarb.'!M83</f>
        <v>0</v>
      </c>
      <c r="Y87" s="264" t="str">
        <f t="shared" si="43"/>
        <v/>
      </c>
      <c r="Z87" s="265" t="str">
        <f>IF(A87="","",'1042Bd Stammdaten Mitarb.'!Q83-'1042Bd Stammdaten Mitarb.'!R83)</f>
        <v/>
      </c>
      <c r="AA87" s="265" t="str">
        <f t="shared" si="44"/>
        <v/>
      </c>
      <c r="AB87" s="266" t="str">
        <f t="shared" si="45"/>
        <v/>
      </c>
      <c r="AC87" s="266" t="str">
        <f t="shared" si="46"/>
        <v/>
      </c>
      <c r="AD87" s="266" t="str">
        <f t="shared" si="47"/>
        <v/>
      </c>
      <c r="AE87" s="267" t="str">
        <f t="shared" si="48"/>
        <v/>
      </c>
      <c r="AF87" s="267" t="str">
        <f>IF(K87="","",K87*AF$8 - MAX('1042Bd Stammdaten Mitarb.'!S83-M87,0))</f>
        <v/>
      </c>
      <c r="AG87" s="267" t="str">
        <f t="shared" si="49"/>
        <v/>
      </c>
      <c r="AH87" s="267" t="str">
        <f t="shared" si="50"/>
        <v/>
      </c>
      <c r="AI87" s="267" t="str">
        <f t="shared" si="51"/>
        <v/>
      </c>
      <c r="AJ87" s="267" t="str">
        <f>IF(OR($C87="",K87="",O87=""),"",MAX(P87+'1042Bd Stammdaten Mitarb.'!T83-O87,0))</f>
        <v/>
      </c>
      <c r="AK87" s="267" t="str">
        <f>IF('1042Bd Stammdaten Mitarb.'!T83="","",'1042Bd Stammdaten Mitarb.'!T83)</f>
        <v/>
      </c>
      <c r="AL87" s="267" t="str">
        <f t="shared" si="52"/>
        <v/>
      </c>
      <c r="AM87" s="268" t="str">
        <f t="shared" si="53"/>
        <v/>
      </c>
      <c r="AN87" s="269" t="str">
        <f t="shared" si="54"/>
        <v/>
      </c>
      <c r="AO87" s="267" t="str">
        <f t="shared" si="55"/>
        <v/>
      </c>
      <c r="AP87" s="267" t="str">
        <f>IF(E87="","",'1042Bd Stammdaten Mitarb.'!P83)</f>
        <v/>
      </c>
      <c r="AQ87" s="270">
        <f>IF('1042Bd Stammdaten Mitarb.'!Y83&gt;0,AG87,0)</f>
        <v>0</v>
      </c>
      <c r="AR87" s="271">
        <f>IF('1042Bd Stammdaten Mitarb.'!Y83&gt;0,'1042Bd Stammdaten Mitarb.'!T83,0)</f>
        <v>0</v>
      </c>
      <c r="AS87" s="267" t="str">
        <f t="shared" si="56"/>
        <v/>
      </c>
      <c r="AT87" s="267">
        <f>'1042Bd Stammdaten Mitarb.'!P83</f>
        <v>0</v>
      </c>
      <c r="AU87" s="267">
        <f t="shared" si="57"/>
        <v>0</v>
      </c>
      <c r="AV87" s="272"/>
    </row>
    <row r="88" spans="1:48" s="57" customFormat="1" ht="16.899999999999999" customHeight="1" x14ac:dyDescent="0.25">
      <c r="A88" s="304" t="str">
        <f>IF('1042Bd Stammdaten Mitarb.'!A84="","",'1042Bd Stammdaten Mitarb.'!A84)</f>
        <v/>
      </c>
      <c r="B88" s="305" t="str">
        <f>IF('1042Bd Stammdaten Mitarb.'!B84="","",'1042Bd Stammdaten Mitarb.'!B84)</f>
        <v/>
      </c>
      <c r="C88" s="261" t="str">
        <f>IF('1042Bd Stammdaten Mitarb.'!C84="","",'1042Bd Stammdaten Mitarb.'!C84)</f>
        <v/>
      </c>
      <c r="D88" s="340" t="str">
        <f>IF('1042Bd Stammdaten Mitarb.'!AJ84="","",'1042Bd Stammdaten Mitarb.'!AJ84)</f>
        <v/>
      </c>
      <c r="E88" s="341" t="str">
        <f>IF('1042Bd Stammdaten Mitarb.'!N84="","",'1042Bd Stammdaten Mitarb.'!N84)</f>
        <v/>
      </c>
      <c r="F88" s="342" t="str">
        <f>IF('1042Bd Stammdaten Mitarb.'!O84="","",'1042Bd Stammdaten Mitarb.'!O84)</f>
        <v/>
      </c>
      <c r="G88" s="343" t="str">
        <f>IF('1042Bd Stammdaten Mitarb.'!P84="","",'1042Bd Stammdaten Mitarb.'!P84)</f>
        <v/>
      </c>
      <c r="H88" s="344" t="str">
        <f>IF('1042Bd Stammdaten Mitarb.'!Q84="","",'1042Bd Stammdaten Mitarb.'!Q84)</f>
        <v/>
      </c>
      <c r="I88" s="345" t="str">
        <f>IF('1042Bd Stammdaten Mitarb.'!R84="","",'1042Bd Stammdaten Mitarb.'!R84)</f>
        <v/>
      </c>
      <c r="J88" s="346" t="str">
        <f t="shared" si="33"/>
        <v/>
      </c>
      <c r="K88" s="342" t="str">
        <f t="shared" si="34"/>
        <v/>
      </c>
      <c r="L88" s="342" t="str">
        <f>IF('1042Bd Stammdaten Mitarb.'!S84="","",'1042Bd Stammdaten Mitarb.'!S84)</f>
        <v/>
      </c>
      <c r="M88" s="347" t="str">
        <f t="shared" si="35"/>
        <v/>
      </c>
      <c r="N88" s="340" t="str">
        <f t="shared" si="36"/>
        <v/>
      </c>
      <c r="O88" s="348" t="str">
        <f t="shared" si="37"/>
        <v/>
      </c>
      <c r="P88" s="349" t="str">
        <f t="shared" si="38"/>
        <v/>
      </c>
      <c r="Q88" s="350" t="str">
        <f t="shared" si="39"/>
        <v/>
      </c>
      <c r="R88" s="351" t="str">
        <f t="shared" si="40"/>
        <v/>
      </c>
      <c r="S88" s="340" t="str">
        <f t="shared" si="41"/>
        <v/>
      </c>
      <c r="T88" s="342" t="str">
        <f>IF(R88="","",MAX((O88-AR88)*'1042Ad Antrag'!$B$31,0))</f>
        <v/>
      </c>
      <c r="U88" s="352" t="str">
        <f t="shared" si="42"/>
        <v/>
      </c>
      <c r="V88" s="262"/>
      <c r="W88" s="263"/>
      <c r="X88" s="190">
        <f>'1042Bd Stammdaten Mitarb.'!M84</f>
        <v>0</v>
      </c>
      <c r="Y88" s="264" t="str">
        <f t="shared" si="43"/>
        <v/>
      </c>
      <c r="Z88" s="265" t="str">
        <f>IF(A88="","",'1042Bd Stammdaten Mitarb.'!Q84-'1042Bd Stammdaten Mitarb.'!R84)</f>
        <v/>
      </c>
      <c r="AA88" s="265" t="str">
        <f t="shared" si="44"/>
        <v/>
      </c>
      <c r="AB88" s="266" t="str">
        <f t="shared" si="45"/>
        <v/>
      </c>
      <c r="AC88" s="266" t="str">
        <f t="shared" si="46"/>
        <v/>
      </c>
      <c r="AD88" s="266" t="str">
        <f t="shared" si="47"/>
        <v/>
      </c>
      <c r="AE88" s="267" t="str">
        <f t="shared" si="48"/>
        <v/>
      </c>
      <c r="AF88" s="267" t="str">
        <f>IF(K88="","",K88*AF$8 - MAX('1042Bd Stammdaten Mitarb.'!S84-M88,0))</f>
        <v/>
      </c>
      <c r="AG88" s="267" t="str">
        <f t="shared" si="49"/>
        <v/>
      </c>
      <c r="AH88" s="267" t="str">
        <f t="shared" si="50"/>
        <v/>
      </c>
      <c r="AI88" s="267" t="str">
        <f t="shared" si="51"/>
        <v/>
      </c>
      <c r="AJ88" s="267" t="str">
        <f>IF(OR($C88="",K88="",O88=""),"",MAX(P88+'1042Bd Stammdaten Mitarb.'!T84-O88,0))</f>
        <v/>
      </c>
      <c r="AK88" s="267" t="str">
        <f>IF('1042Bd Stammdaten Mitarb.'!T84="","",'1042Bd Stammdaten Mitarb.'!T84)</f>
        <v/>
      </c>
      <c r="AL88" s="267" t="str">
        <f t="shared" si="52"/>
        <v/>
      </c>
      <c r="AM88" s="268" t="str">
        <f t="shared" si="53"/>
        <v/>
      </c>
      <c r="AN88" s="269" t="str">
        <f t="shared" si="54"/>
        <v/>
      </c>
      <c r="AO88" s="267" t="str">
        <f t="shared" si="55"/>
        <v/>
      </c>
      <c r="AP88" s="267" t="str">
        <f>IF(E88="","",'1042Bd Stammdaten Mitarb.'!P84)</f>
        <v/>
      </c>
      <c r="AQ88" s="270">
        <f>IF('1042Bd Stammdaten Mitarb.'!Y84&gt;0,AG88,0)</f>
        <v>0</v>
      </c>
      <c r="AR88" s="271">
        <f>IF('1042Bd Stammdaten Mitarb.'!Y84&gt;0,'1042Bd Stammdaten Mitarb.'!T84,0)</f>
        <v>0</v>
      </c>
      <c r="AS88" s="267" t="str">
        <f t="shared" si="56"/>
        <v/>
      </c>
      <c r="AT88" s="267">
        <f>'1042Bd Stammdaten Mitarb.'!P84</f>
        <v>0</v>
      </c>
      <c r="AU88" s="267">
        <f t="shared" si="57"/>
        <v>0</v>
      </c>
      <c r="AV88" s="272"/>
    </row>
    <row r="89" spans="1:48" s="57" customFormat="1" ht="16.899999999999999" customHeight="1" x14ac:dyDescent="0.25">
      <c r="A89" s="304" t="str">
        <f>IF('1042Bd Stammdaten Mitarb.'!A85="","",'1042Bd Stammdaten Mitarb.'!A85)</f>
        <v/>
      </c>
      <c r="B89" s="305" t="str">
        <f>IF('1042Bd Stammdaten Mitarb.'!B85="","",'1042Bd Stammdaten Mitarb.'!B85)</f>
        <v/>
      </c>
      <c r="C89" s="261" t="str">
        <f>IF('1042Bd Stammdaten Mitarb.'!C85="","",'1042Bd Stammdaten Mitarb.'!C85)</f>
        <v/>
      </c>
      <c r="D89" s="340" t="str">
        <f>IF('1042Bd Stammdaten Mitarb.'!AJ85="","",'1042Bd Stammdaten Mitarb.'!AJ85)</f>
        <v/>
      </c>
      <c r="E89" s="341" t="str">
        <f>IF('1042Bd Stammdaten Mitarb.'!N85="","",'1042Bd Stammdaten Mitarb.'!N85)</f>
        <v/>
      </c>
      <c r="F89" s="342" t="str">
        <f>IF('1042Bd Stammdaten Mitarb.'!O85="","",'1042Bd Stammdaten Mitarb.'!O85)</f>
        <v/>
      </c>
      <c r="G89" s="343" t="str">
        <f>IF('1042Bd Stammdaten Mitarb.'!P85="","",'1042Bd Stammdaten Mitarb.'!P85)</f>
        <v/>
      </c>
      <c r="H89" s="344" t="str">
        <f>IF('1042Bd Stammdaten Mitarb.'!Q85="","",'1042Bd Stammdaten Mitarb.'!Q85)</f>
        <v/>
      </c>
      <c r="I89" s="345" t="str">
        <f>IF('1042Bd Stammdaten Mitarb.'!R85="","",'1042Bd Stammdaten Mitarb.'!R85)</f>
        <v/>
      </c>
      <c r="J89" s="346" t="str">
        <f t="shared" si="33"/>
        <v/>
      </c>
      <c r="K89" s="342" t="str">
        <f t="shared" si="34"/>
        <v/>
      </c>
      <c r="L89" s="342" t="str">
        <f>IF('1042Bd Stammdaten Mitarb.'!S85="","",'1042Bd Stammdaten Mitarb.'!S85)</f>
        <v/>
      </c>
      <c r="M89" s="347" t="str">
        <f t="shared" si="35"/>
        <v/>
      </c>
      <c r="N89" s="340" t="str">
        <f t="shared" si="36"/>
        <v/>
      </c>
      <c r="O89" s="348" t="str">
        <f t="shared" si="37"/>
        <v/>
      </c>
      <c r="P89" s="349" t="str">
        <f t="shared" si="38"/>
        <v/>
      </c>
      <c r="Q89" s="350" t="str">
        <f t="shared" si="39"/>
        <v/>
      </c>
      <c r="R89" s="351" t="str">
        <f t="shared" si="40"/>
        <v/>
      </c>
      <c r="S89" s="340" t="str">
        <f t="shared" si="41"/>
        <v/>
      </c>
      <c r="T89" s="342" t="str">
        <f>IF(R89="","",MAX((O89-AR89)*'1042Ad Antrag'!$B$31,0))</f>
        <v/>
      </c>
      <c r="U89" s="352" t="str">
        <f t="shared" si="42"/>
        <v/>
      </c>
      <c r="V89" s="262"/>
      <c r="W89" s="263"/>
      <c r="X89" s="190">
        <f>'1042Bd Stammdaten Mitarb.'!M85</f>
        <v>0</v>
      </c>
      <c r="Y89" s="264" t="str">
        <f t="shared" si="43"/>
        <v/>
      </c>
      <c r="Z89" s="265" t="str">
        <f>IF(A89="","",'1042Bd Stammdaten Mitarb.'!Q85-'1042Bd Stammdaten Mitarb.'!R85)</f>
        <v/>
      </c>
      <c r="AA89" s="265" t="str">
        <f t="shared" si="44"/>
        <v/>
      </c>
      <c r="AB89" s="266" t="str">
        <f t="shared" si="45"/>
        <v/>
      </c>
      <c r="AC89" s="266" t="str">
        <f t="shared" si="46"/>
        <v/>
      </c>
      <c r="AD89" s="266" t="str">
        <f t="shared" si="47"/>
        <v/>
      </c>
      <c r="AE89" s="267" t="str">
        <f t="shared" si="48"/>
        <v/>
      </c>
      <c r="AF89" s="267" t="str">
        <f>IF(K89="","",K89*AF$8 - MAX('1042Bd Stammdaten Mitarb.'!S85-M89,0))</f>
        <v/>
      </c>
      <c r="AG89" s="267" t="str">
        <f t="shared" si="49"/>
        <v/>
      </c>
      <c r="AH89" s="267" t="str">
        <f t="shared" si="50"/>
        <v/>
      </c>
      <c r="AI89" s="267" t="str">
        <f t="shared" si="51"/>
        <v/>
      </c>
      <c r="AJ89" s="267" t="str">
        <f>IF(OR($C89="",K89="",O89=""),"",MAX(P89+'1042Bd Stammdaten Mitarb.'!T85-O89,0))</f>
        <v/>
      </c>
      <c r="AK89" s="267" t="str">
        <f>IF('1042Bd Stammdaten Mitarb.'!T85="","",'1042Bd Stammdaten Mitarb.'!T85)</f>
        <v/>
      </c>
      <c r="AL89" s="267" t="str">
        <f t="shared" si="52"/>
        <v/>
      </c>
      <c r="AM89" s="268" t="str">
        <f t="shared" si="53"/>
        <v/>
      </c>
      <c r="AN89" s="269" t="str">
        <f t="shared" si="54"/>
        <v/>
      </c>
      <c r="AO89" s="267" t="str">
        <f t="shared" si="55"/>
        <v/>
      </c>
      <c r="AP89" s="267" t="str">
        <f>IF(E89="","",'1042Bd Stammdaten Mitarb.'!P85)</f>
        <v/>
      </c>
      <c r="AQ89" s="270">
        <f>IF('1042Bd Stammdaten Mitarb.'!Y85&gt;0,AG89,0)</f>
        <v>0</v>
      </c>
      <c r="AR89" s="271">
        <f>IF('1042Bd Stammdaten Mitarb.'!Y85&gt;0,'1042Bd Stammdaten Mitarb.'!T85,0)</f>
        <v>0</v>
      </c>
      <c r="AS89" s="267" t="str">
        <f t="shared" si="56"/>
        <v/>
      </c>
      <c r="AT89" s="267">
        <f>'1042Bd Stammdaten Mitarb.'!P85</f>
        <v>0</v>
      </c>
      <c r="AU89" s="267">
        <f t="shared" si="57"/>
        <v>0</v>
      </c>
      <c r="AV89" s="272"/>
    </row>
    <row r="90" spans="1:48" s="57" customFormat="1" ht="16.899999999999999" customHeight="1" x14ac:dyDescent="0.25">
      <c r="A90" s="304" t="str">
        <f>IF('1042Bd Stammdaten Mitarb.'!A86="","",'1042Bd Stammdaten Mitarb.'!A86)</f>
        <v/>
      </c>
      <c r="B90" s="305" t="str">
        <f>IF('1042Bd Stammdaten Mitarb.'!B86="","",'1042Bd Stammdaten Mitarb.'!B86)</f>
        <v/>
      </c>
      <c r="C90" s="261" t="str">
        <f>IF('1042Bd Stammdaten Mitarb.'!C86="","",'1042Bd Stammdaten Mitarb.'!C86)</f>
        <v/>
      </c>
      <c r="D90" s="340" t="str">
        <f>IF('1042Bd Stammdaten Mitarb.'!AJ86="","",'1042Bd Stammdaten Mitarb.'!AJ86)</f>
        <v/>
      </c>
      <c r="E90" s="341" t="str">
        <f>IF('1042Bd Stammdaten Mitarb.'!N86="","",'1042Bd Stammdaten Mitarb.'!N86)</f>
        <v/>
      </c>
      <c r="F90" s="342" t="str">
        <f>IF('1042Bd Stammdaten Mitarb.'!O86="","",'1042Bd Stammdaten Mitarb.'!O86)</f>
        <v/>
      </c>
      <c r="G90" s="343" t="str">
        <f>IF('1042Bd Stammdaten Mitarb.'!P86="","",'1042Bd Stammdaten Mitarb.'!P86)</f>
        <v/>
      </c>
      <c r="H90" s="344" t="str">
        <f>IF('1042Bd Stammdaten Mitarb.'!Q86="","",'1042Bd Stammdaten Mitarb.'!Q86)</f>
        <v/>
      </c>
      <c r="I90" s="345" t="str">
        <f>IF('1042Bd Stammdaten Mitarb.'!R86="","",'1042Bd Stammdaten Mitarb.'!R86)</f>
        <v/>
      </c>
      <c r="J90" s="346" t="str">
        <f t="shared" si="33"/>
        <v/>
      </c>
      <c r="K90" s="342" t="str">
        <f t="shared" si="34"/>
        <v/>
      </c>
      <c r="L90" s="342" t="str">
        <f>IF('1042Bd Stammdaten Mitarb.'!S86="","",'1042Bd Stammdaten Mitarb.'!S86)</f>
        <v/>
      </c>
      <c r="M90" s="347" t="str">
        <f t="shared" si="35"/>
        <v/>
      </c>
      <c r="N90" s="340" t="str">
        <f t="shared" si="36"/>
        <v/>
      </c>
      <c r="O90" s="348" t="str">
        <f t="shared" si="37"/>
        <v/>
      </c>
      <c r="P90" s="349" t="str">
        <f t="shared" si="38"/>
        <v/>
      </c>
      <c r="Q90" s="350" t="str">
        <f t="shared" si="39"/>
        <v/>
      </c>
      <c r="R90" s="351" t="str">
        <f t="shared" si="40"/>
        <v/>
      </c>
      <c r="S90" s="340" t="str">
        <f t="shared" si="41"/>
        <v/>
      </c>
      <c r="T90" s="342" t="str">
        <f>IF(R90="","",MAX((O90-AR90)*'1042Ad Antrag'!$B$31,0))</f>
        <v/>
      </c>
      <c r="U90" s="352" t="str">
        <f t="shared" si="42"/>
        <v/>
      </c>
      <c r="V90" s="262"/>
      <c r="W90" s="263"/>
      <c r="X90" s="190">
        <f>'1042Bd Stammdaten Mitarb.'!M86</f>
        <v>0</v>
      </c>
      <c r="Y90" s="264" t="str">
        <f t="shared" si="43"/>
        <v/>
      </c>
      <c r="Z90" s="265" t="str">
        <f>IF(A90="","",'1042Bd Stammdaten Mitarb.'!Q86-'1042Bd Stammdaten Mitarb.'!R86)</f>
        <v/>
      </c>
      <c r="AA90" s="265" t="str">
        <f t="shared" si="44"/>
        <v/>
      </c>
      <c r="AB90" s="266" t="str">
        <f t="shared" si="45"/>
        <v/>
      </c>
      <c r="AC90" s="266" t="str">
        <f t="shared" si="46"/>
        <v/>
      </c>
      <c r="AD90" s="266" t="str">
        <f t="shared" si="47"/>
        <v/>
      </c>
      <c r="AE90" s="267" t="str">
        <f t="shared" si="48"/>
        <v/>
      </c>
      <c r="AF90" s="267" t="str">
        <f>IF(K90="","",K90*AF$8 - MAX('1042Bd Stammdaten Mitarb.'!S86-M90,0))</f>
        <v/>
      </c>
      <c r="AG90" s="267" t="str">
        <f t="shared" si="49"/>
        <v/>
      </c>
      <c r="AH90" s="267" t="str">
        <f t="shared" si="50"/>
        <v/>
      </c>
      <c r="AI90" s="267" t="str">
        <f t="shared" si="51"/>
        <v/>
      </c>
      <c r="AJ90" s="267" t="str">
        <f>IF(OR($C90="",K90="",O90=""),"",MAX(P90+'1042Bd Stammdaten Mitarb.'!T86-O90,0))</f>
        <v/>
      </c>
      <c r="AK90" s="267" t="str">
        <f>IF('1042Bd Stammdaten Mitarb.'!T86="","",'1042Bd Stammdaten Mitarb.'!T86)</f>
        <v/>
      </c>
      <c r="AL90" s="267" t="str">
        <f t="shared" si="52"/>
        <v/>
      </c>
      <c r="AM90" s="268" t="str">
        <f t="shared" si="53"/>
        <v/>
      </c>
      <c r="AN90" s="269" t="str">
        <f t="shared" si="54"/>
        <v/>
      </c>
      <c r="AO90" s="267" t="str">
        <f t="shared" si="55"/>
        <v/>
      </c>
      <c r="AP90" s="267" t="str">
        <f>IF(E90="","",'1042Bd Stammdaten Mitarb.'!P86)</f>
        <v/>
      </c>
      <c r="AQ90" s="270">
        <f>IF('1042Bd Stammdaten Mitarb.'!Y86&gt;0,AG90,0)</f>
        <v>0</v>
      </c>
      <c r="AR90" s="271">
        <f>IF('1042Bd Stammdaten Mitarb.'!Y86&gt;0,'1042Bd Stammdaten Mitarb.'!T86,0)</f>
        <v>0</v>
      </c>
      <c r="AS90" s="267" t="str">
        <f t="shared" si="56"/>
        <v/>
      </c>
      <c r="AT90" s="267">
        <f>'1042Bd Stammdaten Mitarb.'!P86</f>
        <v>0</v>
      </c>
      <c r="AU90" s="267">
        <f t="shared" si="57"/>
        <v>0</v>
      </c>
      <c r="AV90" s="272"/>
    </row>
    <row r="91" spans="1:48" s="57" customFormat="1" ht="16.899999999999999" customHeight="1" x14ac:dyDescent="0.25">
      <c r="A91" s="304" t="str">
        <f>IF('1042Bd Stammdaten Mitarb.'!A87="","",'1042Bd Stammdaten Mitarb.'!A87)</f>
        <v/>
      </c>
      <c r="B91" s="305" t="str">
        <f>IF('1042Bd Stammdaten Mitarb.'!B87="","",'1042Bd Stammdaten Mitarb.'!B87)</f>
        <v/>
      </c>
      <c r="C91" s="261" t="str">
        <f>IF('1042Bd Stammdaten Mitarb.'!C87="","",'1042Bd Stammdaten Mitarb.'!C87)</f>
        <v/>
      </c>
      <c r="D91" s="340" t="str">
        <f>IF('1042Bd Stammdaten Mitarb.'!AJ87="","",'1042Bd Stammdaten Mitarb.'!AJ87)</f>
        <v/>
      </c>
      <c r="E91" s="341" t="str">
        <f>IF('1042Bd Stammdaten Mitarb.'!N87="","",'1042Bd Stammdaten Mitarb.'!N87)</f>
        <v/>
      </c>
      <c r="F91" s="342" t="str">
        <f>IF('1042Bd Stammdaten Mitarb.'!O87="","",'1042Bd Stammdaten Mitarb.'!O87)</f>
        <v/>
      </c>
      <c r="G91" s="343" t="str">
        <f>IF('1042Bd Stammdaten Mitarb.'!P87="","",'1042Bd Stammdaten Mitarb.'!P87)</f>
        <v/>
      </c>
      <c r="H91" s="344" t="str">
        <f>IF('1042Bd Stammdaten Mitarb.'!Q87="","",'1042Bd Stammdaten Mitarb.'!Q87)</f>
        <v/>
      </c>
      <c r="I91" s="345" t="str">
        <f>IF('1042Bd Stammdaten Mitarb.'!R87="","",'1042Bd Stammdaten Mitarb.'!R87)</f>
        <v/>
      </c>
      <c r="J91" s="346" t="str">
        <f t="shared" si="33"/>
        <v/>
      </c>
      <c r="K91" s="342" t="str">
        <f t="shared" si="34"/>
        <v/>
      </c>
      <c r="L91" s="342" t="str">
        <f>IF('1042Bd Stammdaten Mitarb.'!S87="","",'1042Bd Stammdaten Mitarb.'!S87)</f>
        <v/>
      </c>
      <c r="M91" s="347" t="str">
        <f t="shared" si="35"/>
        <v/>
      </c>
      <c r="N91" s="340" t="str">
        <f t="shared" si="36"/>
        <v/>
      </c>
      <c r="O91" s="348" t="str">
        <f t="shared" si="37"/>
        <v/>
      </c>
      <c r="P91" s="349" t="str">
        <f t="shared" si="38"/>
        <v/>
      </c>
      <c r="Q91" s="350" t="str">
        <f t="shared" si="39"/>
        <v/>
      </c>
      <c r="R91" s="351" t="str">
        <f t="shared" si="40"/>
        <v/>
      </c>
      <c r="S91" s="340" t="str">
        <f t="shared" si="41"/>
        <v/>
      </c>
      <c r="T91" s="342" t="str">
        <f>IF(R91="","",MAX((O91-AR91)*'1042Ad Antrag'!$B$31,0))</f>
        <v/>
      </c>
      <c r="U91" s="352" t="str">
        <f t="shared" si="42"/>
        <v/>
      </c>
      <c r="V91" s="262"/>
      <c r="W91" s="263"/>
      <c r="X91" s="190">
        <f>'1042Bd Stammdaten Mitarb.'!M87</f>
        <v>0</v>
      </c>
      <c r="Y91" s="264" t="str">
        <f t="shared" si="43"/>
        <v/>
      </c>
      <c r="Z91" s="265" t="str">
        <f>IF(A91="","",'1042Bd Stammdaten Mitarb.'!Q87-'1042Bd Stammdaten Mitarb.'!R87)</f>
        <v/>
      </c>
      <c r="AA91" s="265" t="str">
        <f t="shared" si="44"/>
        <v/>
      </c>
      <c r="AB91" s="266" t="str">
        <f t="shared" si="45"/>
        <v/>
      </c>
      <c r="AC91" s="266" t="str">
        <f t="shared" si="46"/>
        <v/>
      </c>
      <c r="AD91" s="266" t="str">
        <f t="shared" si="47"/>
        <v/>
      </c>
      <c r="AE91" s="267" t="str">
        <f t="shared" si="48"/>
        <v/>
      </c>
      <c r="AF91" s="267" t="str">
        <f>IF(K91="","",K91*AF$8 - MAX('1042Bd Stammdaten Mitarb.'!S87-M91,0))</f>
        <v/>
      </c>
      <c r="AG91" s="267" t="str">
        <f t="shared" si="49"/>
        <v/>
      </c>
      <c r="AH91" s="267" t="str">
        <f t="shared" si="50"/>
        <v/>
      </c>
      <c r="AI91" s="267" t="str">
        <f t="shared" si="51"/>
        <v/>
      </c>
      <c r="AJ91" s="267" t="str">
        <f>IF(OR($C91="",K91="",O91=""),"",MAX(P91+'1042Bd Stammdaten Mitarb.'!T87-O91,0))</f>
        <v/>
      </c>
      <c r="AK91" s="267" t="str">
        <f>IF('1042Bd Stammdaten Mitarb.'!T87="","",'1042Bd Stammdaten Mitarb.'!T87)</f>
        <v/>
      </c>
      <c r="AL91" s="267" t="str">
        <f t="shared" si="52"/>
        <v/>
      </c>
      <c r="AM91" s="268" t="str">
        <f t="shared" si="53"/>
        <v/>
      </c>
      <c r="AN91" s="269" t="str">
        <f t="shared" si="54"/>
        <v/>
      </c>
      <c r="AO91" s="267" t="str">
        <f t="shared" si="55"/>
        <v/>
      </c>
      <c r="AP91" s="267" t="str">
        <f>IF(E91="","",'1042Bd Stammdaten Mitarb.'!P87)</f>
        <v/>
      </c>
      <c r="AQ91" s="270">
        <f>IF('1042Bd Stammdaten Mitarb.'!Y87&gt;0,AG91,0)</f>
        <v>0</v>
      </c>
      <c r="AR91" s="271">
        <f>IF('1042Bd Stammdaten Mitarb.'!Y87&gt;0,'1042Bd Stammdaten Mitarb.'!T87,0)</f>
        <v>0</v>
      </c>
      <c r="AS91" s="267" t="str">
        <f t="shared" si="56"/>
        <v/>
      </c>
      <c r="AT91" s="267">
        <f>'1042Bd Stammdaten Mitarb.'!P87</f>
        <v>0</v>
      </c>
      <c r="AU91" s="267">
        <f t="shared" si="57"/>
        <v>0</v>
      </c>
      <c r="AV91" s="272"/>
    </row>
    <row r="92" spans="1:48" s="57" customFormat="1" ht="16.899999999999999" customHeight="1" x14ac:dyDescent="0.25">
      <c r="A92" s="304" t="str">
        <f>IF('1042Bd Stammdaten Mitarb.'!A88="","",'1042Bd Stammdaten Mitarb.'!A88)</f>
        <v/>
      </c>
      <c r="B92" s="305" t="str">
        <f>IF('1042Bd Stammdaten Mitarb.'!B88="","",'1042Bd Stammdaten Mitarb.'!B88)</f>
        <v/>
      </c>
      <c r="C92" s="261" t="str">
        <f>IF('1042Bd Stammdaten Mitarb.'!C88="","",'1042Bd Stammdaten Mitarb.'!C88)</f>
        <v/>
      </c>
      <c r="D92" s="340" t="str">
        <f>IF('1042Bd Stammdaten Mitarb.'!AJ88="","",'1042Bd Stammdaten Mitarb.'!AJ88)</f>
        <v/>
      </c>
      <c r="E92" s="341" t="str">
        <f>IF('1042Bd Stammdaten Mitarb.'!N88="","",'1042Bd Stammdaten Mitarb.'!N88)</f>
        <v/>
      </c>
      <c r="F92" s="342" t="str">
        <f>IF('1042Bd Stammdaten Mitarb.'!O88="","",'1042Bd Stammdaten Mitarb.'!O88)</f>
        <v/>
      </c>
      <c r="G92" s="343" t="str">
        <f>IF('1042Bd Stammdaten Mitarb.'!P88="","",'1042Bd Stammdaten Mitarb.'!P88)</f>
        <v/>
      </c>
      <c r="H92" s="344" t="str">
        <f>IF('1042Bd Stammdaten Mitarb.'!Q88="","",'1042Bd Stammdaten Mitarb.'!Q88)</f>
        <v/>
      </c>
      <c r="I92" s="345" t="str">
        <f>IF('1042Bd Stammdaten Mitarb.'!R88="","",'1042Bd Stammdaten Mitarb.'!R88)</f>
        <v/>
      </c>
      <c r="J92" s="346" t="str">
        <f t="shared" si="33"/>
        <v/>
      </c>
      <c r="K92" s="342" t="str">
        <f t="shared" si="34"/>
        <v/>
      </c>
      <c r="L92" s="342" t="str">
        <f>IF('1042Bd Stammdaten Mitarb.'!S88="","",'1042Bd Stammdaten Mitarb.'!S88)</f>
        <v/>
      </c>
      <c r="M92" s="347" t="str">
        <f t="shared" si="35"/>
        <v/>
      </c>
      <c r="N92" s="340" t="str">
        <f t="shared" si="36"/>
        <v/>
      </c>
      <c r="O92" s="348" t="str">
        <f t="shared" si="37"/>
        <v/>
      </c>
      <c r="P92" s="349" t="str">
        <f t="shared" si="38"/>
        <v/>
      </c>
      <c r="Q92" s="350" t="str">
        <f t="shared" si="39"/>
        <v/>
      </c>
      <c r="R92" s="351" t="str">
        <f t="shared" si="40"/>
        <v/>
      </c>
      <c r="S92" s="340" t="str">
        <f t="shared" si="41"/>
        <v/>
      </c>
      <c r="T92" s="342" t="str">
        <f>IF(R92="","",MAX((O92-AR92)*'1042Ad Antrag'!$B$31,0))</f>
        <v/>
      </c>
      <c r="U92" s="352" t="str">
        <f t="shared" si="42"/>
        <v/>
      </c>
      <c r="V92" s="262"/>
      <c r="W92" s="263"/>
      <c r="X92" s="190">
        <f>'1042Bd Stammdaten Mitarb.'!M88</f>
        <v>0</v>
      </c>
      <c r="Y92" s="264" t="str">
        <f t="shared" si="43"/>
        <v/>
      </c>
      <c r="Z92" s="265" t="str">
        <f>IF(A92="","",'1042Bd Stammdaten Mitarb.'!Q88-'1042Bd Stammdaten Mitarb.'!R88)</f>
        <v/>
      </c>
      <c r="AA92" s="265" t="str">
        <f t="shared" si="44"/>
        <v/>
      </c>
      <c r="AB92" s="266" t="str">
        <f t="shared" si="45"/>
        <v/>
      </c>
      <c r="AC92" s="266" t="str">
        <f t="shared" si="46"/>
        <v/>
      </c>
      <c r="AD92" s="266" t="str">
        <f t="shared" si="47"/>
        <v/>
      </c>
      <c r="AE92" s="267" t="str">
        <f t="shared" si="48"/>
        <v/>
      </c>
      <c r="AF92" s="267" t="str">
        <f>IF(K92="","",K92*AF$8 - MAX('1042Bd Stammdaten Mitarb.'!S88-M92,0))</f>
        <v/>
      </c>
      <c r="AG92" s="267" t="str">
        <f t="shared" si="49"/>
        <v/>
      </c>
      <c r="AH92" s="267" t="str">
        <f t="shared" si="50"/>
        <v/>
      </c>
      <c r="AI92" s="267" t="str">
        <f t="shared" si="51"/>
        <v/>
      </c>
      <c r="AJ92" s="267" t="str">
        <f>IF(OR($C92="",K92="",O92=""),"",MAX(P92+'1042Bd Stammdaten Mitarb.'!T88-O92,0))</f>
        <v/>
      </c>
      <c r="AK92" s="267" t="str">
        <f>IF('1042Bd Stammdaten Mitarb.'!T88="","",'1042Bd Stammdaten Mitarb.'!T88)</f>
        <v/>
      </c>
      <c r="AL92" s="267" t="str">
        <f t="shared" si="52"/>
        <v/>
      </c>
      <c r="AM92" s="268" t="str">
        <f t="shared" si="53"/>
        <v/>
      </c>
      <c r="AN92" s="269" t="str">
        <f t="shared" si="54"/>
        <v/>
      </c>
      <c r="AO92" s="267" t="str">
        <f t="shared" si="55"/>
        <v/>
      </c>
      <c r="AP92" s="267" t="str">
        <f>IF(E92="","",'1042Bd Stammdaten Mitarb.'!P88)</f>
        <v/>
      </c>
      <c r="AQ92" s="270">
        <f>IF('1042Bd Stammdaten Mitarb.'!Y88&gt;0,AG92,0)</f>
        <v>0</v>
      </c>
      <c r="AR92" s="271">
        <f>IF('1042Bd Stammdaten Mitarb.'!Y88&gt;0,'1042Bd Stammdaten Mitarb.'!T88,0)</f>
        <v>0</v>
      </c>
      <c r="AS92" s="267" t="str">
        <f t="shared" si="56"/>
        <v/>
      </c>
      <c r="AT92" s="267">
        <f>'1042Bd Stammdaten Mitarb.'!P88</f>
        <v>0</v>
      </c>
      <c r="AU92" s="267">
        <f t="shared" si="57"/>
        <v>0</v>
      </c>
      <c r="AV92" s="272"/>
    </row>
    <row r="93" spans="1:48" s="57" customFormat="1" ht="16.899999999999999" customHeight="1" x14ac:dyDescent="0.25">
      <c r="A93" s="304" t="str">
        <f>IF('1042Bd Stammdaten Mitarb.'!A89="","",'1042Bd Stammdaten Mitarb.'!A89)</f>
        <v/>
      </c>
      <c r="B93" s="305" t="str">
        <f>IF('1042Bd Stammdaten Mitarb.'!B89="","",'1042Bd Stammdaten Mitarb.'!B89)</f>
        <v/>
      </c>
      <c r="C93" s="261" t="str">
        <f>IF('1042Bd Stammdaten Mitarb.'!C89="","",'1042Bd Stammdaten Mitarb.'!C89)</f>
        <v/>
      </c>
      <c r="D93" s="340" t="str">
        <f>IF('1042Bd Stammdaten Mitarb.'!AJ89="","",'1042Bd Stammdaten Mitarb.'!AJ89)</f>
        <v/>
      </c>
      <c r="E93" s="341" t="str">
        <f>IF('1042Bd Stammdaten Mitarb.'!N89="","",'1042Bd Stammdaten Mitarb.'!N89)</f>
        <v/>
      </c>
      <c r="F93" s="342" t="str">
        <f>IF('1042Bd Stammdaten Mitarb.'!O89="","",'1042Bd Stammdaten Mitarb.'!O89)</f>
        <v/>
      </c>
      <c r="G93" s="343" t="str">
        <f>IF('1042Bd Stammdaten Mitarb.'!P89="","",'1042Bd Stammdaten Mitarb.'!P89)</f>
        <v/>
      </c>
      <c r="H93" s="344" t="str">
        <f>IF('1042Bd Stammdaten Mitarb.'!Q89="","",'1042Bd Stammdaten Mitarb.'!Q89)</f>
        <v/>
      </c>
      <c r="I93" s="345" t="str">
        <f>IF('1042Bd Stammdaten Mitarb.'!R89="","",'1042Bd Stammdaten Mitarb.'!R89)</f>
        <v/>
      </c>
      <c r="J93" s="346" t="str">
        <f t="shared" si="33"/>
        <v/>
      </c>
      <c r="K93" s="342" t="str">
        <f t="shared" si="34"/>
        <v/>
      </c>
      <c r="L93" s="342" t="str">
        <f>IF('1042Bd Stammdaten Mitarb.'!S89="","",'1042Bd Stammdaten Mitarb.'!S89)</f>
        <v/>
      </c>
      <c r="M93" s="347" t="str">
        <f t="shared" si="35"/>
        <v/>
      </c>
      <c r="N93" s="340" t="str">
        <f t="shared" si="36"/>
        <v/>
      </c>
      <c r="O93" s="348" t="str">
        <f t="shared" si="37"/>
        <v/>
      </c>
      <c r="P93" s="349" t="str">
        <f t="shared" si="38"/>
        <v/>
      </c>
      <c r="Q93" s="350" t="str">
        <f t="shared" si="39"/>
        <v/>
      </c>
      <c r="R93" s="351" t="str">
        <f t="shared" si="40"/>
        <v/>
      </c>
      <c r="S93" s="340" t="str">
        <f t="shared" si="41"/>
        <v/>
      </c>
      <c r="T93" s="342" t="str">
        <f>IF(R93="","",MAX((O93-AR93)*'1042Ad Antrag'!$B$31,0))</f>
        <v/>
      </c>
      <c r="U93" s="352" t="str">
        <f t="shared" si="42"/>
        <v/>
      </c>
      <c r="V93" s="262"/>
      <c r="W93" s="263"/>
      <c r="X93" s="190">
        <f>'1042Bd Stammdaten Mitarb.'!M89</f>
        <v>0</v>
      </c>
      <c r="Y93" s="264" t="str">
        <f t="shared" si="43"/>
        <v/>
      </c>
      <c r="Z93" s="265" t="str">
        <f>IF(A93="","",'1042Bd Stammdaten Mitarb.'!Q89-'1042Bd Stammdaten Mitarb.'!R89)</f>
        <v/>
      </c>
      <c r="AA93" s="265" t="str">
        <f t="shared" si="44"/>
        <v/>
      </c>
      <c r="AB93" s="266" t="str">
        <f t="shared" si="45"/>
        <v/>
      </c>
      <c r="AC93" s="266" t="str">
        <f t="shared" si="46"/>
        <v/>
      </c>
      <c r="AD93" s="266" t="str">
        <f t="shared" si="47"/>
        <v/>
      </c>
      <c r="AE93" s="267" t="str">
        <f t="shared" si="48"/>
        <v/>
      </c>
      <c r="AF93" s="267" t="str">
        <f>IF(K93="","",K93*AF$8 - MAX('1042Bd Stammdaten Mitarb.'!S89-M93,0))</f>
        <v/>
      </c>
      <c r="AG93" s="267" t="str">
        <f t="shared" si="49"/>
        <v/>
      </c>
      <c r="AH93" s="267" t="str">
        <f t="shared" si="50"/>
        <v/>
      </c>
      <c r="AI93" s="267" t="str">
        <f t="shared" si="51"/>
        <v/>
      </c>
      <c r="AJ93" s="267" t="str">
        <f>IF(OR($C93="",K93="",O93=""),"",MAX(P93+'1042Bd Stammdaten Mitarb.'!T89-O93,0))</f>
        <v/>
      </c>
      <c r="AK93" s="267" t="str">
        <f>IF('1042Bd Stammdaten Mitarb.'!T89="","",'1042Bd Stammdaten Mitarb.'!T89)</f>
        <v/>
      </c>
      <c r="AL93" s="267" t="str">
        <f t="shared" si="52"/>
        <v/>
      </c>
      <c r="AM93" s="268" t="str">
        <f t="shared" si="53"/>
        <v/>
      </c>
      <c r="AN93" s="269" t="str">
        <f t="shared" si="54"/>
        <v/>
      </c>
      <c r="AO93" s="267" t="str">
        <f t="shared" si="55"/>
        <v/>
      </c>
      <c r="AP93" s="267" t="str">
        <f>IF(E93="","",'1042Bd Stammdaten Mitarb.'!P89)</f>
        <v/>
      </c>
      <c r="AQ93" s="270">
        <f>IF('1042Bd Stammdaten Mitarb.'!Y89&gt;0,AG93,0)</f>
        <v>0</v>
      </c>
      <c r="AR93" s="271">
        <f>IF('1042Bd Stammdaten Mitarb.'!Y89&gt;0,'1042Bd Stammdaten Mitarb.'!T89,0)</f>
        <v>0</v>
      </c>
      <c r="AS93" s="267" t="str">
        <f t="shared" si="56"/>
        <v/>
      </c>
      <c r="AT93" s="267">
        <f>'1042Bd Stammdaten Mitarb.'!P89</f>
        <v>0</v>
      </c>
      <c r="AU93" s="267">
        <f t="shared" si="57"/>
        <v>0</v>
      </c>
      <c r="AV93" s="272"/>
    </row>
    <row r="94" spans="1:48" s="57" customFormat="1" ht="16.899999999999999" customHeight="1" x14ac:dyDescent="0.25">
      <c r="A94" s="304" t="str">
        <f>IF('1042Bd Stammdaten Mitarb.'!A90="","",'1042Bd Stammdaten Mitarb.'!A90)</f>
        <v/>
      </c>
      <c r="B94" s="305" t="str">
        <f>IF('1042Bd Stammdaten Mitarb.'!B90="","",'1042Bd Stammdaten Mitarb.'!B90)</f>
        <v/>
      </c>
      <c r="C94" s="261" t="str">
        <f>IF('1042Bd Stammdaten Mitarb.'!C90="","",'1042Bd Stammdaten Mitarb.'!C90)</f>
        <v/>
      </c>
      <c r="D94" s="340" t="str">
        <f>IF('1042Bd Stammdaten Mitarb.'!AJ90="","",'1042Bd Stammdaten Mitarb.'!AJ90)</f>
        <v/>
      </c>
      <c r="E94" s="341" t="str">
        <f>IF('1042Bd Stammdaten Mitarb.'!N90="","",'1042Bd Stammdaten Mitarb.'!N90)</f>
        <v/>
      </c>
      <c r="F94" s="342" t="str">
        <f>IF('1042Bd Stammdaten Mitarb.'!O90="","",'1042Bd Stammdaten Mitarb.'!O90)</f>
        <v/>
      </c>
      <c r="G94" s="343" t="str">
        <f>IF('1042Bd Stammdaten Mitarb.'!P90="","",'1042Bd Stammdaten Mitarb.'!P90)</f>
        <v/>
      </c>
      <c r="H94" s="344" t="str">
        <f>IF('1042Bd Stammdaten Mitarb.'!Q90="","",'1042Bd Stammdaten Mitarb.'!Q90)</f>
        <v/>
      </c>
      <c r="I94" s="345" t="str">
        <f>IF('1042Bd Stammdaten Mitarb.'!R90="","",'1042Bd Stammdaten Mitarb.'!R90)</f>
        <v/>
      </c>
      <c r="J94" s="346" t="str">
        <f t="shared" si="33"/>
        <v/>
      </c>
      <c r="K94" s="342" t="str">
        <f t="shared" si="34"/>
        <v/>
      </c>
      <c r="L94" s="342" t="str">
        <f>IF('1042Bd Stammdaten Mitarb.'!S90="","",'1042Bd Stammdaten Mitarb.'!S90)</f>
        <v/>
      </c>
      <c r="M94" s="347" t="str">
        <f t="shared" si="35"/>
        <v/>
      </c>
      <c r="N94" s="340" t="str">
        <f t="shared" si="36"/>
        <v/>
      </c>
      <c r="O94" s="348" t="str">
        <f t="shared" si="37"/>
        <v/>
      </c>
      <c r="P94" s="349" t="str">
        <f t="shared" si="38"/>
        <v/>
      </c>
      <c r="Q94" s="350" t="str">
        <f t="shared" si="39"/>
        <v/>
      </c>
      <c r="R94" s="351" t="str">
        <f t="shared" si="40"/>
        <v/>
      </c>
      <c r="S94" s="340" t="str">
        <f t="shared" si="41"/>
        <v/>
      </c>
      <c r="T94" s="342" t="str">
        <f>IF(R94="","",MAX((O94-AR94)*'1042Ad Antrag'!$B$31,0))</f>
        <v/>
      </c>
      <c r="U94" s="352" t="str">
        <f t="shared" si="42"/>
        <v/>
      </c>
      <c r="V94" s="262"/>
      <c r="W94" s="263"/>
      <c r="X94" s="190">
        <f>'1042Bd Stammdaten Mitarb.'!M90</f>
        <v>0</v>
      </c>
      <c r="Y94" s="264" t="str">
        <f t="shared" si="43"/>
        <v/>
      </c>
      <c r="Z94" s="265" t="str">
        <f>IF(A94="","",'1042Bd Stammdaten Mitarb.'!Q90-'1042Bd Stammdaten Mitarb.'!R90)</f>
        <v/>
      </c>
      <c r="AA94" s="265" t="str">
        <f t="shared" si="44"/>
        <v/>
      </c>
      <c r="AB94" s="266" t="str">
        <f t="shared" si="45"/>
        <v/>
      </c>
      <c r="AC94" s="266" t="str">
        <f t="shared" si="46"/>
        <v/>
      </c>
      <c r="AD94" s="266" t="str">
        <f t="shared" si="47"/>
        <v/>
      </c>
      <c r="AE94" s="267" t="str">
        <f t="shared" si="48"/>
        <v/>
      </c>
      <c r="AF94" s="267" t="str">
        <f>IF(K94="","",K94*AF$8 - MAX('1042Bd Stammdaten Mitarb.'!S90-M94,0))</f>
        <v/>
      </c>
      <c r="AG94" s="267" t="str">
        <f t="shared" si="49"/>
        <v/>
      </c>
      <c r="AH94" s="267" t="str">
        <f t="shared" si="50"/>
        <v/>
      </c>
      <c r="AI94" s="267" t="str">
        <f t="shared" si="51"/>
        <v/>
      </c>
      <c r="AJ94" s="267" t="str">
        <f>IF(OR($C94="",K94="",O94=""),"",MAX(P94+'1042Bd Stammdaten Mitarb.'!T90-O94,0))</f>
        <v/>
      </c>
      <c r="AK94" s="267" t="str">
        <f>IF('1042Bd Stammdaten Mitarb.'!T90="","",'1042Bd Stammdaten Mitarb.'!T90)</f>
        <v/>
      </c>
      <c r="AL94" s="267" t="str">
        <f t="shared" si="52"/>
        <v/>
      </c>
      <c r="AM94" s="268" t="str">
        <f t="shared" si="53"/>
        <v/>
      </c>
      <c r="AN94" s="269" t="str">
        <f t="shared" si="54"/>
        <v/>
      </c>
      <c r="AO94" s="267" t="str">
        <f t="shared" si="55"/>
        <v/>
      </c>
      <c r="AP94" s="267" t="str">
        <f>IF(E94="","",'1042Bd Stammdaten Mitarb.'!P90)</f>
        <v/>
      </c>
      <c r="AQ94" s="270">
        <f>IF('1042Bd Stammdaten Mitarb.'!Y90&gt;0,AG94,0)</f>
        <v>0</v>
      </c>
      <c r="AR94" s="271">
        <f>IF('1042Bd Stammdaten Mitarb.'!Y90&gt;0,'1042Bd Stammdaten Mitarb.'!T90,0)</f>
        <v>0</v>
      </c>
      <c r="AS94" s="267" t="str">
        <f t="shared" si="56"/>
        <v/>
      </c>
      <c r="AT94" s="267">
        <f>'1042Bd Stammdaten Mitarb.'!P90</f>
        <v>0</v>
      </c>
      <c r="AU94" s="267">
        <f t="shared" si="57"/>
        <v>0</v>
      </c>
      <c r="AV94" s="272"/>
    </row>
    <row r="95" spans="1:48" s="57" customFormat="1" ht="16.899999999999999" customHeight="1" x14ac:dyDescent="0.25">
      <c r="A95" s="304" t="str">
        <f>IF('1042Bd Stammdaten Mitarb.'!A91="","",'1042Bd Stammdaten Mitarb.'!A91)</f>
        <v/>
      </c>
      <c r="B95" s="305" t="str">
        <f>IF('1042Bd Stammdaten Mitarb.'!B91="","",'1042Bd Stammdaten Mitarb.'!B91)</f>
        <v/>
      </c>
      <c r="C95" s="261" t="str">
        <f>IF('1042Bd Stammdaten Mitarb.'!C91="","",'1042Bd Stammdaten Mitarb.'!C91)</f>
        <v/>
      </c>
      <c r="D95" s="340" t="str">
        <f>IF('1042Bd Stammdaten Mitarb.'!AJ91="","",'1042Bd Stammdaten Mitarb.'!AJ91)</f>
        <v/>
      </c>
      <c r="E95" s="341" t="str">
        <f>IF('1042Bd Stammdaten Mitarb.'!N91="","",'1042Bd Stammdaten Mitarb.'!N91)</f>
        <v/>
      </c>
      <c r="F95" s="342" t="str">
        <f>IF('1042Bd Stammdaten Mitarb.'!O91="","",'1042Bd Stammdaten Mitarb.'!O91)</f>
        <v/>
      </c>
      <c r="G95" s="343" t="str">
        <f>IF('1042Bd Stammdaten Mitarb.'!P91="","",'1042Bd Stammdaten Mitarb.'!P91)</f>
        <v/>
      </c>
      <c r="H95" s="344" t="str">
        <f>IF('1042Bd Stammdaten Mitarb.'!Q91="","",'1042Bd Stammdaten Mitarb.'!Q91)</f>
        <v/>
      </c>
      <c r="I95" s="345" t="str">
        <f>IF('1042Bd Stammdaten Mitarb.'!R91="","",'1042Bd Stammdaten Mitarb.'!R91)</f>
        <v/>
      </c>
      <c r="J95" s="346" t="str">
        <f t="shared" si="33"/>
        <v/>
      </c>
      <c r="K95" s="342" t="str">
        <f t="shared" si="34"/>
        <v/>
      </c>
      <c r="L95" s="342" t="str">
        <f>IF('1042Bd Stammdaten Mitarb.'!S91="","",'1042Bd Stammdaten Mitarb.'!S91)</f>
        <v/>
      </c>
      <c r="M95" s="347" t="str">
        <f t="shared" si="35"/>
        <v/>
      </c>
      <c r="N95" s="340" t="str">
        <f t="shared" si="36"/>
        <v/>
      </c>
      <c r="O95" s="348" t="str">
        <f t="shared" si="37"/>
        <v/>
      </c>
      <c r="P95" s="349" t="str">
        <f t="shared" si="38"/>
        <v/>
      </c>
      <c r="Q95" s="350" t="str">
        <f t="shared" si="39"/>
        <v/>
      </c>
      <c r="R95" s="351" t="str">
        <f t="shared" si="40"/>
        <v/>
      </c>
      <c r="S95" s="340" t="str">
        <f t="shared" si="41"/>
        <v/>
      </c>
      <c r="T95" s="342" t="str">
        <f>IF(R95="","",MAX((O95-AR95)*'1042Ad Antrag'!$B$31,0))</f>
        <v/>
      </c>
      <c r="U95" s="352" t="str">
        <f t="shared" si="42"/>
        <v/>
      </c>
      <c r="V95" s="262"/>
      <c r="W95" s="263"/>
      <c r="X95" s="190">
        <f>'1042Bd Stammdaten Mitarb.'!M91</f>
        <v>0</v>
      </c>
      <c r="Y95" s="264" t="str">
        <f t="shared" si="43"/>
        <v/>
      </c>
      <c r="Z95" s="265" t="str">
        <f>IF(A95="","",'1042Bd Stammdaten Mitarb.'!Q91-'1042Bd Stammdaten Mitarb.'!R91)</f>
        <v/>
      </c>
      <c r="AA95" s="265" t="str">
        <f t="shared" si="44"/>
        <v/>
      </c>
      <c r="AB95" s="266" t="str">
        <f t="shared" si="45"/>
        <v/>
      </c>
      <c r="AC95" s="266" t="str">
        <f t="shared" si="46"/>
        <v/>
      </c>
      <c r="AD95" s="266" t="str">
        <f t="shared" si="47"/>
        <v/>
      </c>
      <c r="AE95" s="267" t="str">
        <f t="shared" si="48"/>
        <v/>
      </c>
      <c r="AF95" s="267" t="str">
        <f>IF(K95="","",K95*AF$8 - MAX('1042Bd Stammdaten Mitarb.'!S91-M95,0))</f>
        <v/>
      </c>
      <c r="AG95" s="267" t="str">
        <f t="shared" si="49"/>
        <v/>
      </c>
      <c r="AH95" s="267" t="str">
        <f t="shared" si="50"/>
        <v/>
      </c>
      <c r="AI95" s="267" t="str">
        <f t="shared" si="51"/>
        <v/>
      </c>
      <c r="AJ95" s="267" t="str">
        <f>IF(OR($C95="",K95="",O95=""),"",MAX(P95+'1042Bd Stammdaten Mitarb.'!T91-O95,0))</f>
        <v/>
      </c>
      <c r="AK95" s="267" t="str">
        <f>IF('1042Bd Stammdaten Mitarb.'!T91="","",'1042Bd Stammdaten Mitarb.'!T91)</f>
        <v/>
      </c>
      <c r="AL95" s="267" t="str">
        <f t="shared" si="52"/>
        <v/>
      </c>
      <c r="AM95" s="268" t="str">
        <f t="shared" si="53"/>
        <v/>
      </c>
      <c r="AN95" s="269" t="str">
        <f t="shared" si="54"/>
        <v/>
      </c>
      <c r="AO95" s="267" t="str">
        <f t="shared" si="55"/>
        <v/>
      </c>
      <c r="AP95" s="267" t="str">
        <f>IF(E95="","",'1042Bd Stammdaten Mitarb.'!P91)</f>
        <v/>
      </c>
      <c r="AQ95" s="270">
        <f>IF('1042Bd Stammdaten Mitarb.'!Y91&gt;0,AG95,0)</f>
        <v>0</v>
      </c>
      <c r="AR95" s="271">
        <f>IF('1042Bd Stammdaten Mitarb.'!Y91&gt;0,'1042Bd Stammdaten Mitarb.'!T91,0)</f>
        <v>0</v>
      </c>
      <c r="AS95" s="267" t="str">
        <f t="shared" si="56"/>
        <v/>
      </c>
      <c r="AT95" s="267">
        <f>'1042Bd Stammdaten Mitarb.'!P91</f>
        <v>0</v>
      </c>
      <c r="AU95" s="267">
        <f t="shared" si="57"/>
        <v>0</v>
      </c>
      <c r="AV95" s="272"/>
    </row>
    <row r="96" spans="1:48" s="57" customFormat="1" ht="16.899999999999999" customHeight="1" x14ac:dyDescent="0.25">
      <c r="A96" s="304" t="str">
        <f>IF('1042Bd Stammdaten Mitarb.'!A92="","",'1042Bd Stammdaten Mitarb.'!A92)</f>
        <v/>
      </c>
      <c r="B96" s="305" t="str">
        <f>IF('1042Bd Stammdaten Mitarb.'!B92="","",'1042Bd Stammdaten Mitarb.'!B92)</f>
        <v/>
      </c>
      <c r="C96" s="261" t="str">
        <f>IF('1042Bd Stammdaten Mitarb.'!C92="","",'1042Bd Stammdaten Mitarb.'!C92)</f>
        <v/>
      </c>
      <c r="D96" s="340" t="str">
        <f>IF('1042Bd Stammdaten Mitarb.'!AJ92="","",'1042Bd Stammdaten Mitarb.'!AJ92)</f>
        <v/>
      </c>
      <c r="E96" s="341" t="str">
        <f>IF('1042Bd Stammdaten Mitarb.'!N92="","",'1042Bd Stammdaten Mitarb.'!N92)</f>
        <v/>
      </c>
      <c r="F96" s="342" t="str">
        <f>IF('1042Bd Stammdaten Mitarb.'!O92="","",'1042Bd Stammdaten Mitarb.'!O92)</f>
        <v/>
      </c>
      <c r="G96" s="343" t="str">
        <f>IF('1042Bd Stammdaten Mitarb.'!P92="","",'1042Bd Stammdaten Mitarb.'!P92)</f>
        <v/>
      </c>
      <c r="H96" s="344" t="str">
        <f>IF('1042Bd Stammdaten Mitarb.'!Q92="","",'1042Bd Stammdaten Mitarb.'!Q92)</f>
        <v/>
      </c>
      <c r="I96" s="345" t="str">
        <f>IF('1042Bd Stammdaten Mitarb.'!R92="","",'1042Bd Stammdaten Mitarb.'!R92)</f>
        <v/>
      </c>
      <c r="J96" s="346" t="str">
        <f t="shared" si="33"/>
        <v/>
      </c>
      <c r="K96" s="342" t="str">
        <f t="shared" si="34"/>
        <v/>
      </c>
      <c r="L96" s="342" t="str">
        <f>IF('1042Bd Stammdaten Mitarb.'!S92="","",'1042Bd Stammdaten Mitarb.'!S92)</f>
        <v/>
      </c>
      <c r="M96" s="347" t="str">
        <f t="shared" si="35"/>
        <v/>
      </c>
      <c r="N96" s="340" t="str">
        <f t="shared" si="36"/>
        <v/>
      </c>
      <c r="O96" s="348" t="str">
        <f t="shared" si="37"/>
        <v/>
      </c>
      <c r="P96" s="349" t="str">
        <f t="shared" si="38"/>
        <v/>
      </c>
      <c r="Q96" s="350" t="str">
        <f t="shared" si="39"/>
        <v/>
      </c>
      <c r="R96" s="351" t="str">
        <f t="shared" si="40"/>
        <v/>
      </c>
      <c r="S96" s="340" t="str">
        <f t="shared" si="41"/>
        <v/>
      </c>
      <c r="T96" s="342" t="str">
        <f>IF(R96="","",MAX((O96-AR96)*'1042Ad Antrag'!$B$31,0))</f>
        <v/>
      </c>
      <c r="U96" s="352" t="str">
        <f t="shared" si="42"/>
        <v/>
      </c>
      <c r="V96" s="262"/>
      <c r="W96" s="263"/>
      <c r="X96" s="190">
        <f>'1042Bd Stammdaten Mitarb.'!M92</f>
        <v>0</v>
      </c>
      <c r="Y96" s="264" t="str">
        <f t="shared" si="43"/>
        <v/>
      </c>
      <c r="Z96" s="265" t="str">
        <f>IF(A96="","",'1042Bd Stammdaten Mitarb.'!Q92-'1042Bd Stammdaten Mitarb.'!R92)</f>
        <v/>
      </c>
      <c r="AA96" s="265" t="str">
        <f t="shared" si="44"/>
        <v/>
      </c>
      <c r="AB96" s="266" t="str">
        <f t="shared" si="45"/>
        <v/>
      </c>
      <c r="AC96" s="266" t="str">
        <f t="shared" si="46"/>
        <v/>
      </c>
      <c r="AD96" s="266" t="str">
        <f t="shared" si="47"/>
        <v/>
      </c>
      <c r="AE96" s="267" t="str">
        <f t="shared" si="48"/>
        <v/>
      </c>
      <c r="AF96" s="267" t="str">
        <f>IF(K96="","",K96*AF$8 - MAX('1042Bd Stammdaten Mitarb.'!S92-M96,0))</f>
        <v/>
      </c>
      <c r="AG96" s="267" t="str">
        <f t="shared" si="49"/>
        <v/>
      </c>
      <c r="AH96" s="267" t="str">
        <f t="shared" si="50"/>
        <v/>
      </c>
      <c r="AI96" s="267" t="str">
        <f t="shared" si="51"/>
        <v/>
      </c>
      <c r="AJ96" s="267" t="str">
        <f>IF(OR($C96="",K96="",O96=""),"",MAX(P96+'1042Bd Stammdaten Mitarb.'!T92-O96,0))</f>
        <v/>
      </c>
      <c r="AK96" s="267" t="str">
        <f>IF('1042Bd Stammdaten Mitarb.'!T92="","",'1042Bd Stammdaten Mitarb.'!T92)</f>
        <v/>
      </c>
      <c r="AL96" s="267" t="str">
        <f t="shared" si="52"/>
        <v/>
      </c>
      <c r="AM96" s="268" t="str">
        <f t="shared" si="53"/>
        <v/>
      </c>
      <c r="AN96" s="269" t="str">
        <f t="shared" si="54"/>
        <v/>
      </c>
      <c r="AO96" s="267" t="str">
        <f t="shared" si="55"/>
        <v/>
      </c>
      <c r="AP96" s="267" t="str">
        <f>IF(E96="","",'1042Bd Stammdaten Mitarb.'!P92)</f>
        <v/>
      </c>
      <c r="AQ96" s="270">
        <f>IF('1042Bd Stammdaten Mitarb.'!Y92&gt;0,AG96,0)</f>
        <v>0</v>
      </c>
      <c r="AR96" s="271">
        <f>IF('1042Bd Stammdaten Mitarb.'!Y92&gt;0,'1042Bd Stammdaten Mitarb.'!T92,0)</f>
        <v>0</v>
      </c>
      <c r="AS96" s="267" t="str">
        <f t="shared" si="56"/>
        <v/>
      </c>
      <c r="AT96" s="267">
        <f>'1042Bd Stammdaten Mitarb.'!P92</f>
        <v>0</v>
      </c>
      <c r="AU96" s="267">
        <f t="shared" si="57"/>
        <v>0</v>
      </c>
      <c r="AV96" s="272"/>
    </row>
    <row r="97" spans="1:48" s="57" customFormat="1" ht="16.899999999999999" customHeight="1" x14ac:dyDescent="0.25">
      <c r="A97" s="304" t="str">
        <f>IF('1042Bd Stammdaten Mitarb.'!A93="","",'1042Bd Stammdaten Mitarb.'!A93)</f>
        <v/>
      </c>
      <c r="B97" s="305" t="str">
        <f>IF('1042Bd Stammdaten Mitarb.'!B93="","",'1042Bd Stammdaten Mitarb.'!B93)</f>
        <v/>
      </c>
      <c r="C97" s="261" t="str">
        <f>IF('1042Bd Stammdaten Mitarb.'!C93="","",'1042Bd Stammdaten Mitarb.'!C93)</f>
        <v/>
      </c>
      <c r="D97" s="340" t="str">
        <f>IF('1042Bd Stammdaten Mitarb.'!AJ93="","",'1042Bd Stammdaten Mitarb.'!AJ93)</f>
        <v/>
      </c>
      <c r="E97" s="341" t="str">
        <f>IF('1042Bd Stammdaten Mitarb.'!N93="","",'1042Bd Stammdaten Mitarb.'!N93)</f>
        <v/>
      </c>
      <c r="F97" s="342" t="str">
        <f>IF('1042Bd Stammdaten Mitarb.'!O93="","",'1042Bd Stammdaten Mitarb.'!O93)</f>
        <v/>
      </c>
      <c r="G97" s="343" t="str">
        <f>IF('1042Bd Stammdaten Mitarb.'!P93="","",'1042Bd Stammdaten Mitarb.'!P93)</f>
        <v/>
      </c>
      <c r="H97" s="344" t="str">
        <f>IF('1042Bd Stammdaten Mitarb.'!Q93="","",'1042Bd Stammdaten Mitarb.'!Q93)</f>
        <v/>
      </c>
      <c r="I97" s="345" t="str">
        <f>IF('1042Bd Stammdaten Mitarb.'!R93="","",'1042Bd Stammdaten Mitarb.'!R93)</f>
        <v/>
      </c>
      <c r="J97" s="346" t="str">
        <f t="shared" si="33"/>
        <v/>
      </c>
      <c r="K97" s="342" t="str">
        <f t="shared" si="34"/>
        <v/>
      </c>
      <c r="L97" s="342" t="str">
        <f>IF('1042Bd Stammdaten Mitarb.'!S93="","",'1042Bd Stammdaten Mitarb.'!S93)</f>
        <v/>
      </c>
      <c r="M97" s="347" t="str">
        <f t="shared" si="35"/>
        <v/>
      </c>
      <c r="N97" s="340" t="str">
        <f t="shared" si="36"/>
        <v/>
      </c>
      <c r="O97" s="348" t="str">
        <f t="shared" si="37"/>
        <v/>
      </c>
      <c r="P97" s="349" t="str">
        <f t="shared" si="38"/>
        <v/>
      </c>
      <c r="Q97" s="350" t="str">
        <f t="shared" si="39"/>
        <v/>
      </c>
      <c r="R97" s="351" t="str">
        <f t="shared" si="40"/>
        <v/>
      </c>
      <c r="S97" s="340" t="str">
        <f t="shared" si="41"/>
        <v/>
      </c>
      <c r="T97" s="342" t="str">
        <f>IF(R97="","",MAX((O97-AR97)*'1042Ad Antrag'!$B$31,0))</f>
        <v/>
      </c>
      <c r="U97" s="352" t="str">
        <f t="shared" si="42"/>
        <v/>
      </c>
      <c r="V97" s="262"/>
      <c r="W97" s="263"/>
      <c r="X97" s="190">
        <f>'1042Bd Stammdaten Mitarb.'!M93</f>
        <v>0</v>
      </c>
      <c r="Y97" s="264" t="str">
        <f t="shared" si="43"/>
        <v/>
      </c>
      <c r="Z97" s="265" t="str">
        <f>IF(A97="","",'1042Bd Stammdaten Mitarb.'!Q93-'1042Bd Stammdaten Mitarb.'!R93)</f>
        <v/>
      </c>
      <c r="AA97" s="265" t="str">
        <f t="shared" si="44"/>
        <v/>
      </c>
      <c r="AB97" s="266" t="str">
        <f t="shared" si="45"/>
        <v/>
      </c>
      <c r="AC97" s="266" t="str">
        <f t="shared" si="46"/>
        <v/>
      </c>
      <c r="AD97" s="266" t="str">
        <f t="shared" si="47"/>
        <v/>
      </c>
      <c r="AE97" s="267" t="str">
        <f t="shared" si="48"/>
        <v/>
      </c>
      <c r="AF97" s="267" t="str">
        <f>IF(K97="","",K97*AF$8 - MAX('1042Bd Stammdaten Mitarb.'!S93-M97,0))</f>
        <v/>
      </c>
      <c r="AG97" s="267" t="str">
        <f t="shared" si="49"/>
        <v/>
      </c>
      <c r="AH97" s="267" t="str">
        <f t="shared" si="50"/>
        <v/>
      </c>
      <c r="AI97" s="267" t="str">
        <f t="shared" si="51"/>
        <v/>
      </c>
      <c r="AJ97" s="267" t="str">
        <f>IF(OR($C97="",K97="",O97=""),"",MAX(P97+'1042Bd Stammdaten Mitarb.'!T93-O97,0))</f>
        <v/>
      </c>
      <c r="AK97" s="267" t="str">
        <f>IF('1042Bd Stammdaten Mitarb.'!T93="","",'1042Bd Stammdaten Mitarb.'!T93)</f>
        <v/>
      </c>
      <c r="AL97" s="267" t="str">
        <f t="shared" si="52"/>
        <v/>
      </c>
      <c r="AM97" s="268" t="str">
        <f t="shared" si="53"/>
        <v/>
      </c>
      <c r="AN97" s="269" t="str">
        <f t="shared" si="54"/>
        <v/>
      </c>
      <c r="AO97" s="267" t="str">
        <f t="shared" si="55"/>
        <v/>
      </c>
      <c r="AP97" s="267" t="str">
        <f>IF(E97="","",'1042Bd Stammdaten Mitarb.'!P93)</f>
        <v/>
      </c>
      <c r="AQ97" s="270">
        <f>IF('1042Bd Stammdaten Mitarb.'!Y93&gt;0,AG97,0)</f>
        <v>0</v>
      </c>
      <c r="AR97" s="271">
        <f>IF('1042Bd Stammdaten Mitarb.'!Y93&gt;0,'1042Bd Stammdaten Mitarb.'!T93,0)</f>
        <v>0</v>
      </c>
      <c r="AS97" s="267" t="str">
        <f t="shared" si="56"/>
        <v/>
      </c>
      <c r="AT97" s="267">
        <f>'1042Bd Stammdaten Mitarb.'!P93</f>
        <v>0</v>
      </c>
      <c r="AU97" s="267">
        <f t="shared" si="57"/>
        <v>0</v>
      </c>
      <c r="AV97" s="272"/>
    </row>
    <row r="98" spans="1:48" s="57" customFormat="1" ht="16.899999999999999" customHeight="1" x14ac:dyDescent="0.25">
      <c r="A98" s="304" t="str">
        <f>IF('1042Bd Stammdaten Mitarb.'!A94="","",'1042Bd Stammdaten Mitarb.'!A94)</f>
        <v/>
      </c>
      <c r="B98" s="305" t="str">
        <f>IF('1042Bd Stammdaten Mitarb.'!B94="","",'1042Bd Stammdaten Mitarb.'!B94)</f>
        <v/>
      </c>
      <c r="C98" s="261" t="str">
        <f>IF('1042Bd Stammdaten Mitarb.'!C94="","",'1042Bd Stammdaten Mitarb.'!C94)</f>
        <v/>
      </c>
      <c r="D98" s="340" t="str">
        <f>IF('1042Bd Stammdaten Mitarb.'!AJ94="","",'1042Bd Stammdaten Mitarb.'!AJ94)</f>
        <v/>
      </c>
      <c r="E98" s="341" t="str">
        <f>IF('1042Bd Stammdaten Mitarb.'!N94="","",'1042Bd Stammdaten Mitarb.'!N94)</f>
        <v/>
      </c>
      <c r="F98" s="342" t="str">
        <f>IF('1042Bd Stammdaten Mitarb.'!O94="","",'1042Bd Stammdaten Mitarb.'!O94)</f>
        <v/>
      </c>
      <c r="G98" s="343" t="str">
        <f>IF('1042Bd Stammdaten Mitarb.'!P94="","",'1042Bd Stammdaten Mitarb.'!P94)</f>
        <v/>
      </c>
      <c r="H98" s="344" t="str">
        <f>IF('1042Bd Stammdaten Mitarb.'!Q94="","",'1042Bd Stammdaten Mitarb.'!Q94)</f>
        <v/>
      </c>
      <c r="I98" s="345" t="str">
        <f>IF('1042Bd Stammdaten Mitarb.'!R94="","",'1042Bd Stammdaten Mitarb.'!R94)</f>
        <v/>
      </c>
      <c r="J98" s="346" t="str">
        <f t="shared" si="33"/>
        <v/>
      </c>
      <c r="K98" s="342" t="str">
        <f t="shared" si="34"/>
        <v/>
      </c>
      <c r="L98" s="342" t="str">
        <f>IF('1042Bd Stammdaten Mitarb.'!S94="","",'1042Bd Stammdaten Mitarb.'!S94)</f>
        <v/>
      </c>
      <c r="M98" s="347" t="str">
        <f t="shared" si="35"/>
        <v/>
      </c>
      <c r="N98" s="340" t="str">
        <f t="shared" si="36"/>
        <v/>
      </c>
      <c r="O98" s="348" t="str">
        <f t="shared" si="37"/>
        <v/>
      </c>
      <c r="P98" s="349" t="str">
        <f t="shared" si="38"/>
        <v/>
      </c>
      <c r="Q98" s="350" t="str">
        <f t="shared" si="39"/>
        <v/>
      </c>
      <c r="R98" s="351" t="str">
        <f t="shared" si="40"/>
        <v/>
      </c>
      <c r="S98" s="340" t="str">
        <f t="shared" si="41"/>
        <v/>
      </c>
      <c r="T98" s="342" t="str">
        <f>IF(R98="","",MAX((O98-AR98)*'1042Ad Antrag'!$B$31,0))</f>
        <v/>
      </c>
      <c r="U98" s="352" t="str">
        <f t="shared" si="42"/>
        <v/>
      </c>
      <c r="V98" s="262"/>
      <c r="W98" s="263"/>
      <c r="X98" s="190">
        <f>'1042Bd Stammdaten Mitarb.'!M94</f>
        <v>0</v>
      </c>
      <c r="Y98" s="264" t="str">
        <f t="shared" si="43"/>
        <v/>
      </c>
      <c r="Z98" s="265" t="str">
        <f>IF(A98="","",'1042Bd Stammdaten Mitarb.'!Q94-'1042Bd Stammdaten Mitarb.'!R94)</f>
        <v/>
      </c>
      <c r="AA98" s="265" t="str">
        <f t="shared" si="44"/>
        <v/>
      </c>
      <c r="AB98" s="266" t="str">
        <f t="shared" si="45"/>
        <v/>
      </c>
      <c r="AC98" s="266" t="str">
        <f t="shared" si="46"/>
        <v/>
      </c>
      <c r="AD98" s="266" t="str">
        <f t="shared" si="47"/>
        <v/>
      </c>
      <c r="AE98" s="267" t="str">
        <f t="shared" si="48"/>
        <v/>
      </c>
      <c r="AF98" s="267" t="str">
        <f>IF(K98="","",K98*AF$8 - MAX('1042Bd Stammdaten Mitarb.'!S94-M98,0))</f>
        <v/>
      </c>
      <c r="AG98" s="267" t="str">
        <f t="shared" si="49"/>
        <v/>
      </c>
      <c r="AH98" s="267" t="str">
        <f t="shared" si="50"/>
        <v/>
      </c>
      <c r="AI98" s="267" t="str">
        <f t="shared" si="51"/>
        <v/>
      </c>
      <c r="AJ98" s="267" t="str">
        <f>IF(OR($C98="",K98="",O98=""),"",MAX(P98+'1042Bd Stammdaten Mitarb.'!T94-O98,0))</f>
        <v/>
      </c>
      <c r="AK98" s="267" t="str">
        <f>IF('1042Bd Stammdaten Mitarb.'!T94="","",'1042Bd Stammdaten Mitarb.'!T94)</f>
        <v/>
      </c>
      <c r="AL98" s="267" t="str">
        <f t="shared" si="52"/>
        <v/>
      </c>
      <c r="AM98" s="268" t="str">
        <f t="shared" si="53"/>
        <v/>
      </c>
      <c r="AN98" s="269" t="str">
        <f t="shared" si="54"/>
        <v/>
      </c>
      <c r="AO98" s="267" t="str">
        <f t="shared" si="55"/>
        <v/>
      </c>
      <c r="AP98" s="267" t="str">
        <f>IF(E98="","",'1042Bd Stammdaten Mitarb.'!P94)</f>
        <v/>
      </c>
      <c r="AQ98" s="270">
        <f>IF('1042Bd Stammdaten Mitarb.'!Y94&gt;0,AG98,0)</f>
        <v>0</v>
      </c>
      <c r="AR98" s="271">
        <f>IF('1042Bd Stammdaten Mitarb.'!Y94&gt;0,'1042Bd Stammdaten Mitarb.'!T94,0)</f>
        <v>0</v>
      </c>
      <c r="AS98" s="267" t="str">
        <f t="shared" si="56"/>
        <v/>
      </c>
      <c r="AT98" s="267">
        <f>'1042Bd Stammdaten Mitarb.'!P94</f>
        <v>0</v>
      </c>
      <c r="AU98" s="267">
        <f t="shared" si="57"/>
        <v>0</v>
      </c>
      <c r="AV98" s="272"/>
    </row>
    <row r="99" spans="1:48" s="57" customFormat="1" ht="16.899999999999999" customHeight="1" x14ac:dyDescent="0.25">
      <c r="A99" s="304" t="str">
        <f>IF('1042Bd Stammdaten Mitarb.'!A95="","",'1042Bd Stammdaten Mitarb.'!A95)</f>
        <v/>
      </c>
      <c r="B99" s="305" t="str">
        <f>IF('1042Bd Stammdaten Mitarb.'!B95="","",'1042Bd Stammdaten Mitarb.'!B95)</f>
        <v/>
      </c>
      <c r="C99" s="261" t="str">
        <f>IF('1042Bd Stammdaten Mitarb.'!C95="","",'1042Bd Stammdaten Mitarb.'!C95)</f>
        <v/>
      </c>
      <c r="D99" s="340" t="str">
        <f>IF('1042Bd Stammdaten Mitarb.'!AJ95="","",'1042Bd Stammdaten Mitarb.'!AJ95)</f>
        <v/>
      </c>
      <c r="E99" s="341" t="str">
        <f>IF('1042Bd Stammdaten Mitarb.'!N95="","",'1042Bd Stammdaten Mitarb.'!N95)</f>
        <v/>
      </c>
      <c r="F99" s="342" t="str">
        <f>IF('1042Bd Stammdaten Mitarb.'!O95="","",'1042Bd Stammdaten Mitarb.'!O95)</f>
        <v/>
      </c>
      <c r="G99" s="343" t="str">
        <f>IF('1042Bd Stammdaten Mitarb.'!P95="","",'1042Bd Stammdaten Mitarb.'!P95)</f>
        <v/>
      </c>
      <c r="H99" s="344" t="str">
        <f>IF('1042Bd Stammdaten Mitarb.'!Q95="","",'1042Bd Stammdaten Mitarb.'!Q95)</f>
        <v/>
      </c>
      <c r="I99" s="345" t="str">
        <f>IF('1042Bd Stammdaten Mitarb.'!R95="","",'1042Bd Stammdaten Mitarb.'!R95)</f>
        <v/>
      </c>
      <c r="J99" s="346" t="str">
        <f t="shared" si="33"/>
        <v/>
      </c>
      <c r="K99" s="342" t="str">
        <f t="shared" si="34"/>
        <v/>
      </c>
      <c r="L99" s="342" t="str">
        <f>IF('1042Bd Stammdaten Mitarb.'!S95="","",'1042Bd Stammdaten Mitarb.'!S95)</f>
        <v/>
      </c>
      <c r="M99" s="347" t="str">
        <f t="shared" si="35"/>
        <v/>
      </c>
      <c r="N99" s="340" t="str">
        <f t="shared" si="36"/>
        <v/>
      </c>
      <c r="O99" s="348" t="str">
        <f t="shared" si="37"/>
        <v/>
      </c>
      <c r="P99" s="349" t="str">
        <f t="shared" si="38"/>
        <v/>
      </c>
      <c r="Q99" s="350" t="str">
        <f t="shared" si="39"/>
        <v/>
      </c>
      <c r="R99" s="351" t="str">
        <f t="shared" si="40"/>
        <v/>
      </c>
      <c r="S99" s="340" t="str">
        <f t="shared" si="41"/>
        <v/>
      </c>
      <c r="T99" s="342" t="str">
        <f>IF(R99="","",MAX((O99-AR99)*'1042Ad Antrag'!$B$31,0))</f>
        <v/>
      </c>
      <c r="U99" s="352" t="str">
        <f t="shared" si="42"/>
        <v/>
      </c>
      <c r="V99" s="262"/>
      <c r="W99" s="263"/>
      <c r="X99" s="190">
        <f>'1042Bd Stammdaten Mitarb.'!M95</f>
        <v>0</v>
      </c>
      <c r="Y99" s="264" t="str">
        <f t="shared" si="43"/>
        <v/>
      </c>
      <c r="Z99" s="265" t="str">
        <f>IF(A99="","",'1042Bd Stammdaten Mitarb.'!Q95-'1042Bd Stammdaten Mitarb.'!R95)</f>
        <v/>
      </c>
      <c r="AA99" s="265" t="str">
        <f t="shared" si="44"/>
        <v/>
      </c>
      <c r="AB99" s="266" t="str">
        <f t="shared" si="45"/>
        <v/>
      </c>
      <c r="AC99" s="266" t="str">
        <f t="shared" si="46"/>
        <v/>
      </c>
      <c r="AD99" s="266" t="str">
        <f t="shared" si="47"/>
        <v/>
      </c>
      <c r="AE99" s="267" t="str">
        <f t="shared" si="48"/>
        <v/>
      </c>
      <c r="AF99" s="267" t="str">
        <f>IF(K99="","",K99*AF$8 - MAX('1042Bd Stammdaten Mitarb.'!S95-M99,0))</f>
        <v/>
      </c>
      <c r="AG99" s="267" t="str">
        <f t="shared" si="49"/>
        <v/>
      </c>
      <c r="AH99" s="267" t="str">
        <f t="shared" si="50"/>
        <v/>
      </c>
      <c r="AI99" s="267" t="str">
        <f t="shared" si="51"/>
        <v/>
      </c>
      <c r="AJ99" s="267" t="str">
        <f>IF(OR($C99="",K99="",O99=""),"",MAX(P99+'1042Bd Stammdaten Mitarb.'!T95-O99,0))</f>
        <v/>
      </c>
      <c r="AK99" s="267" t="str">
        <f>IF('1042Bd Stammdaten Mitarb.'!T95="","",'1042Bd Stammdaten Mitarb.'!T95)</f>
        <v/>
      </c>
      <c r="AL99" s="267" t="str">
        <f t="shared" si="52"/>
        <v/>
      </c>
      <c r="AM99" s="268" t="str">
        <f t="shared" si="53"/>
        <v/>
      </c>
      <c r="AN99" s="269" t="str">
        <f t="shared" si="54"/>
        <v/>
      </c>
      <c r="AO99" s="267" t="str">
        <f t="shared" si="55"/>
        <v/>
      </c>
      <c r="AP99" s="267" t="str">
        <f>IF(E99="","",'1042Bd Stammdaten Mitarb.'!P95)</f>
        <v/>
      </c>
      <c r="AQ99" s="270">
        <f>IF('1042Bd Stammdaten Mitarb.'!Y95&gt;0,AG99,0)</f>
        <v>0</v>
      </c>
      <c r="AR99" s="271">
        <f>IF('1042Bd Stammdaten Mitarb.'!Y95&gt;0,'1042Bd Stammdaten Mitarb.'!T95,0)</f>
        <v>0</v>
      </c>
      <c r="AS99" s="267" t="str">
        <f t="shared" si="56"/>
        <v/>
      </c>
      <c r="AT99" s="267">
        <f>'1042Bd Stammdaten Mitarb.'!P95</f>
        <v>0</v>
      </c>
      <c r="AU99" s="267">
        <f t="shared" si="57"/>
        <v>0</v>
      </c>
      <c r="AV99" s="272"/>
    </row>
    <row r="100" spans="1:48" s="57" customFormat="1" ht="16.899999999999999" customHeight="1" x14ac:dyDescent="0.25">
      <c r="A100" s="304" t="str">
        <f>IF('1042Bd Stammdaten Mitarb.'!A96="","",'1042Bd Stammdaten Mitarb.'!A96)</f>
        <v/>
      </c>
      <c r="B100" s="305" t="str">
        <f>IF('1042Bd Stammdaten Mitarb.'!B96="","",'1042Bd Stammdaten Mitarb.'!B96)</f>
        <v/>
      </c>
      <c r="C100" s="261" t="str">
        <f>IF('1042Bd Stammdaten Mitarb.'!C96="","",'1042Bd Stammdaten Mitarb.'!C96)</f>
        <v/>
      </c>
      <c r="D100" s="340" t="str">
        <f>IF('1042Bd Stammdaten Mitarb.'!AJ96="","",'1042Bd Stammdaten Mitarb.'!AJ96)</f>
        <v/>
      </c>
      <c r="E100" s="341" t="str">
        <f>IF('1042Bd Stammdaten Mitarb.'!N96="","",'1042Bd Stammdaten Mitarb.'!N96)</f>
        <v/>
      </c>
      <c r="F100" s="342" t="str">
        <f>IF('1042Bd Stammdaten Mitarb.'!O96="","",'1042Bd Stammdaten Mitarb.'!O96)</f>
        <v/>
      </c>
      <c r="G100" s="343" t="str">
        <f>IF('1042Bd Stammdaten Mitarb.'!P96="","",'1042Bd Stammdaten Mitarb.'!P96)</f>
        <v/>
      </c>
      <c r="H100" s="344" t="str">
        <f>IF('1042Bd Stammdaten Mitarb.'!Q96="","",'1042Bd Stammdaten Mitarb.'!Q96)</f>
        <v/>
      </c>
      <c r="I100" s="345" t="str">
        <f>IF('1042Bd Stammdaten Mitarb.'!R96="","",'1042Bd Stammdaten Mitarb.'!R96)</f>
        <v/>
      </c>
      <c r="J100" s="346" t="str">
        <f t="shared" si="33"/>
        <v/>
      </c>
      <c r="K100" s="342" t="str">
        <f t="shared" si="34"/>
        <v/>
      </c>
      <c r="L100" s="342" t="str">
        <f>IF('1042Bd Stammdaten Mitarb.'!S96="","",'1042Bd Stammdaten Mitarb.'!S96)</f>
        <v/>
      </c>
      <c r="M100" s="347" t="str">
        <f t="shared" si="35"/>
        <v/>
      </c>
      <c r="N100" s="340" t="str">
        <f t="shared" si="36"/>
        <v/>
      </c>
      <c r="O100" s="348" t="str">
        <f t="shared" si="37"/>
        <v/>
      </c>
      <c r="P100" s="349" t="str">
        <f t="shared" si="38"/>
        <v/>
      </c>
      <c r="Q100" s="350" t="str">
        <f t="shared" si="39"/>
        <v/>
      </c>
      <c r="R100" s="351" t="str">
        <f t="shared" si="40"/>
        <v/>
      </c>
      <c r="S100" s="340" t="str">
        <f t="shared" si="41"/>
        <v/>
      </c>
      <c r="T100" s="342" t="str">
        <f>IF(R100="","",MAX((O100-AR100)*'1042Ad Antrag'!$B$31,0))</f>
        <v/>
      </c>
      <c r="U100" s="352" t="str">
        <f t="shared" si="42"/>
        <v/>
      </c>
      <c r="V100" s="262"/>
      <c r="W100" s="263"/>
      <c r="X100" s="190">
        <f>'1042Bd Stammdaten Mitarb.'!M96</f>
        <v>0</v>
      </c>
      <c r="Y100" s="264" t="str">
        <f t="shared" si="43"/>
        <v/>
      </c>
      <c r="Z100" s="265" t="str">
        <f>IF(A100="","",'1042Bd Stammdaten Mitarb.'!Q96-'1042Bd Stammdaten Mitarb.'!R96)</f>
        <v/>
      </c>
      <c r="AA100" s="265" t="str">
        <f t="shared" si="44"/>
        <v/>
      </c>
      <c r="AB100" s="266" t="str">
        <f t="shared" si="45"/>
        <v/>
      </c>
      <c r="AC100" s="266" t="str">
        <f t="shared" si="46"/>
        <v/>
      </c>
      <c r="AD100" s="266" t="str">
        <f t="shared" si="47"/>
        <v/>
      </c>
      <c r="AE100" s="267" t="str">
        <f t="shared" si="48"/>
        <v/>
      </c>
      <c r="AF100" s="267" t="str">
        <f>IF(K100="","",K100*AF$8 - MAX('1042Bd Stammdaten Mitarb.'!S96-M100,0))</f>
        <v/>
      </c>
      <c r="AG100" s="267" t="str">
        <f t="shared" si="49"/>
        <v/>
      </c>
      <c r="AH100" s="267" t="str">
        <f t="shared" si="50"/>
        <v/>
      </c>
      <c r="AI100" s="267" t="str">
        <f t="shared" si="51"/>
        <v/>
      </c>
      <c r="AJ100" s="267" t="str">
        <f>IF(OR($C100="",K100="",O100=""),"",MAX(P100+'1042Bd Stammdaten Mitarb.'!T96-O100,0))</f>
        <v/>
      </c>
      <c r="AK100" s="267" t="str">
        <f>IF('1042Bd Stammdaten Mitarb.'!T96="","",'1042Bd Stammdaten Mitarb.'!T96)</f>
        <v/>
      </c>
      <c r="AL100" s="267" t="str">
        <f t="shared" si="52"/>
        <v/>
      </c>
      <c r="AM100" s="268" t="str">
        <f t="shared" si="53"/>
        <v/>
      </c>
      <c r="AN100" s="269" t="str">
        <f t="shared" si="54"/>
        <v/>
      </c>
      <c r="AO100" s="267" t="str">
        <f t="shared" si="55"/>
        <v/>
      </c>
      <c r="AP100" s="267" t="str">
        <f>IF(E100="","",'1042Bd Stammdaten Mitarb.'!P96)</f>
        <v/>
      </c>
      <c r="AQ100" s="270">
        <f>IF('1042Bd Stammdaten Mitarb.'!Y96&gt;0,AG100,0)</f>
        <v>0</v>
      </c>
      <c r="AR100" s="271">
        <f>IF('1042Bd Stammdaten Mitarb.'!Y96&gt;0,'1042Bd Stammdaten Mitarb.'!T96,0)</f>
        <v>0</v>
      </c>
      <c r="AS100" s="267" t="str">
        <f t="shared" si="56"/>
        <v/>
      </c>
      <c r="AT100" s="267">
        <f>'1042Bd Stammdaten Mitarb.'!P96</f>
        <v>0</v>
      </c>
      <c r="AU100" s="267">
        <f t="shared" si="57"/>
        <v>0</v>
      </c>
      <c r="AV100" s="272"/>
    </row>
    <row r="101" spans="1:48" s="57" customFormat="1" ht="16.899999999999999" customHeight="1" x14ac:dyDescent="0.25">
      <c r="A101" s="304" t="str">
        <f>IF('1042Bd Stammdaten Mitarb.'!A97="","",'1042Bd Stammdaten Mitarb.'!A97)</f>
        <v/>
      </c>
      <c r="B101" s="305" t="str">
        <f>IF('1042Bd Stammdaten Mitarb.'!B97="","",'1042Bd Stammdaten Mitarb.'!B97)</f>
        <v/>
      </c>
      <c r="C101" s="261" t="str">
        <f>IF('1042Bd Stammdaten Mitarb.'!C97="","",'1042Bd Stammdaten Mitarb.'!C97)</f>
        <v/>
      </c>
      <c r="D101" s="340" t="str">
        <f>IF('1042Bd Stammdaten Mitarb.'!AJ97="","",'1042Bd Stammdaten Mitarb.'!AJ97)</f>
        <v/>
      </c>
      <c r="E101" s="341" t="str">
        <f>IF('1042Bd Stammdaten Mitarb.'!N97="","",'1042Bd Stammdaten Mitarb.'!N97)</f>
        <v/>
      </c>
      <c r="F101" s="342" t="str">
        <f>IF('1042Bd Stammdaten Mitarb.'!O97="","",'1042Bd Stammdaten Mitarb.'!O97)</f>
        <v/>
      </c>
      <c r="G101" s="343" t="str">
        <f>IF('1042Bd Stammdaten Mitarb.'!P97="","",'1042Bd Stammdaten Mitarb.'!P97)</f>
        <v/>
      </c>
      <c r="H101" s="344" t="str">
        <f>IF('1042Bd Stammdaten Mitarb.'!Q97="","",'1042Bd Stammdaten Mitarb.'!Q97)</f>
        <v/>
      </c>
      <c r="I101" s="345" t="str">
        <f>IF('1042Bd Stammdaten Mitarb.'!R97="","",'1042Bd Stammdaten Mitarb.'!R97)</f>
        <v/>
      </c>
      <c r="J101" s="346" t="str">
        <f t="shared" si="33"/>
        <v/>
      </c>
      <c r="K101" s="342" t="str">
        <f t="shared" si="34"/>
        <v/>
      </c>
      <c r="L101" s="342" t="str">
        <f>IF('1042Bd Stammdaten Mitarb.'!S97="","",'1042Bd Stammdaten Mitarb.'!S97)</f>
        <v/>
      </c>
      <c r="M101" s="347" t="str">
        <f t="shared" si="35"/>
        <v/>
      </c>
      <c r="N101" s="340" t="str">
        <f t="shared" si="36"/>
        <v/>
      </c>
      <c r="O101" s="348" t="str">
        <f t="shared" si="37"/>
        <v/>
      </c>
      <c r="P101" s="349" t="str">
        <f t="shared" si="38"/>
        <v/>
      </c>
      <c r="Q101" s="350" t="str">
        <f t="shared" si="39"/>
        <v/>
      </c>
      <c r="R101" s="351" t="str">
        <f t="shared" si="40"/>
        <v/>
      </c>
      <c r="S101" s="340" t="str">
        <f t="shared" si="41"/>
        <v/>
      </c>
      <c r="T101" s="342" t="str">
        <f>IF(R101="","",MAX((O101-AR101)*'1042Ad Antrag'!$B$31,0))</f>
        <v/>
      </c>
      <c r="U101" s="352" t="str">
        <f t="shared" si="42"/>
        <v/>
      </c>
      <c r="V101" s="262"/>
      <c r="W101" s="263"/>
      <c r="X101" s="190">
        <f>'1042Bd Stammdaten Mitarb.'!M97</f>
        <v>0</v>
      </c>
      <c r="Y101" s="264" t="str">
        <f t="shared" si="43"/>
        <v/>
      </c>
      <c r="Z101" s="265" t="str">
        <f>IF(A101="","",'1042Bd Stammdaten Mitarb.'!Q97-'1042Bd Stammdaten Mitarb.'!R97)</f>
        <v/>
      </c>
      <c r="AA101" s="265" t="str">
        <f t="shared" si="44"/>
        <v/>
      </c>
      <c r="AB101" s="266" t="str">
        <f t="shared" si="45"/>
        <v/>
      </c>
      <c r="AC101" s="266" t="str">
        <f t="shared" si="46"/>
        <v/>
      </c>
      <c r="AD101" s="266" t="str">
        <f t="shared" si="47"/>
        <v/>
      </c>
      <c r="AE101" s="267" t="str">
        <f t="shared" si="48"/>
        <v/>
      </c>
      <c r="AF101" s="267" t="str">
        <f>IF(K101="","",K101*AF$8 - MAX('1042Bd Stammdaten Mitarb.'!S97-M101,0))</f>
        <v/>
      </c>
      <c r="AG101" s="267" t="str">
        <f t="shared" si="49"/>
        <v/>
      </c>
      <c r="AH101" s="267" t="str">
        <f t="shared" si="50"/>
        <v/>
      </c>
      <c r="AI101" s="267" t="str">
        <f t="shared" si="51"/>
        <v/>
      </c>
      <c r="AJ101" s="267" t="str">
        <f>IF(OR($C101="",K101="",O101=""),"",MAX(P101+'1042Bd Stammdaten Mitarb.'!T97-O101,0))</f>
        <v/>
      </c>
      <c r="AK101" s="267" t="str">
        <f>IF('1042Bd Stammdaten Mitarb.'!T97="","",'1042Bd Stammdaten Mitarb.'!T97)</f>
        <v/>
      </c>
      <c r="AL101" s="267" t="str">
        <f t="shared" si="52"/>
        <v/>
      </c>
      <c r="AM101" s="268" t="str">
        <f t="shared" si="53"/>
        <v/>
      </c>
      <c r="AN101" s="269" t="str">
        <f t="shared" si="54"/>
        <v/>
      </c>
      <c r="AO101" s="267" t="str">
        <f t="shared" si="55"/>
        <v/>
      </c>
      <c r="AP101" s="267" t="str">
        <f>IF(E101="","",'1042Bd Stammdaten Mitarb.'!P97)</f>
        <v/>
      </c>
      <c r="AQ101" s="270">
        <f>IF('1042Bd Stammdaten Mitarb.'!Y97&gt;0,AG101,0)</f>
        <v>0</v>
      </c>
      <c r="AR101" s="271">
        <f>IF('1042Bd Stammdaten Mitarb.'!Y97&gt;0,'1042Bd Stammdaten Mitarb.'!T97,0)</f>
        <v>0</v>
      </c>
      <c r="AS101" s="267" t="str">
        <f t="shared" si="56"/>
        <v/>
      </c>
      <c r="AT101" s="267">
        <f>'1042Bd Stammdaten Mitarb.'!P97</f>
        <v>0</v>
      </c>
      <c r="AU101" s="267">
        <f t="shared" si="57"/>
        <v>0</v>
      </c>
      <c r="AV101" s="272"/>
    </row>
    <row r="102" spans="1:48" s="57" customFormat="1" ht="16.899999999999999" customHeight="1" x14ac:dyDescent="0.25">
      <c r="A102" s="304" t="str">
        <f>IF('1042Bd Stammdaten Mitarb.'!A98="","",'1042Bd Stammdaten Mitarb.'!A98)</f>
        <v/>
      </c>
      <c r="B102" s="305" t="str">
        <f>IF('1042Bd Stammdaten Mitarb.'!B98="","",'1042Bd Stammdaten Mitarb.'!B98)</f>
        <v/>
      </c>
      <c r="C102" s="261" t="str">
        <f>IF('1042Bd Stammdaten Mitarb.'!C98="","",'1042Bd Stammdaten Mitarb.'!C98)</f>
        <v/>
      </c>
      <c r="D102" s="340" t="str">
        <f>IF('1042Bd Stammdaten Mitarb.'!AJ98="","",'1042Bd Stammdaten Mitarb.'!AJ98)</f>
        <v/>
      </c>
      <c r="E102" s="341" t="str">
        <f>IF('1042Bd Stammdaten Mitarb.'!N98="","",'1042Bd Stammdaten Mitarb.'!N98)</f>
        <v/>
      </c>
      <c r="F102" s="342" t="str">
        <f>IF('1042Bd Stammdaten Mitarb.'!O98="","",'1042Bd Stammdaten Mitarb.'!O98)</f>
        <v/>
      </c>
      <c r="G102" s="343" t="str">
        <f>IF('1042Bd Stammdaten Mitarb.'!P98="","",'1042Bd Stammdaten Mitarb.'!P98)</f>
        <v/>
      </c>
      <c r="H102" s="344" t="str">
        <f>IF('1042Bd Stammdaten Mitarb.'!Q98="","",'1042Bd Stammdaten Mitarb.'!Q98)</f>
        <v/>
      </c>
      <c r="I102" s="345" t="str">
        <f>IF('1042Bd Stammdaten Mitarb.'!R98="","",'1042Bd Stammdaten Mitarb.'!R98)</f>
        <v/>
      </c>
      <c r="J102" s="346" t="str">
        <f t="shared" si="33"/>
        <v/>
      </c>
      <c r="K102" s="342" t="str">
        <f t="shared" si="34"/>
        <v/>
      </c>
      <c r="L102" s="342" t="str">
        <f>IF('1042Bd Stammdaten Mitarb.'!S98="","",'1042Bd Stammdaten Mitarb.'!S98)</f>
        <v/>
      </c>
      <c r="M102" s="347" t="str">
        <f t="shared" si="35"/>
        <v/>
      </c>
      <c r="N102" s="340" t="str">
        <f t="shared" si="36"/>
        <v/>
      </c>
      <c r="O102" s="348" t="str">
        <f t="shared" si="37"/>
        <v/>
      </c>
      <c r="P102" s="349" t="str">
        <f t="shared" si="38"/>
        <v/>
      </c>
      <c r="Q102" s="350" t="str">
        <f t="shared" si="39"/>
        <v/>
      </c>
      <c r="R102" s="351" t="str">
        <f t="shared" si="40"/>
        <v/>
      </c>
      <c r="S102" s="340" t="str">
        <f t="shared" si="41"/>
        <v/>
      </c>
      <c r="T102" s="342" t="str">
        <f>IF(R102="","",MAX((O102-AR102)*'1042Ad Antrag'!$B$31,0))</f>
        <v/>
      </c>
      <c r="U102" s="352" t="str">
        <f t="shared" si="42"/>
        <v/>
      </c>
      <c r="V102" s="262"/>
      <c r="W102" s="263"/>
      <c r="X102" s="190">
        <f>'1042Bd Stammdaten Mitarb.'!M98</f>
        <v>0</v>
      </c>
      <c r="Y102" s="264" t="str">
        <f t="shared" si="43"/>
        <v/>
      </c>
      <c r="Z102" s="265" t="str">
        <f>IF(A102="","",'1042Bd Stammdaten Mitarb.'!Q98-'1042Bd Stammdaten Mitarb.'!R98)</f>
        <v/>
      </c>
      <c r="AA102" s="265" t="str">
        <f t="shared" si="44"/>
        <v/>
      </c>
      <c r="AB102" s="266" t="str">
        <f t="shared" si="45"/>
        <v/>
      </c>
      <c r="AC102" s="266" t="str">
        <f t="shared" si="46"/>
        <v/>
      </c>
      <c r="AD102" s="266" t="str">
        <f t="shared" si="47"/>
        <v/>
      </c>
      <c r="AE102" s="267" t="str">
        <f t="shared" si="48"/>
        <v/>
      </c>
      <c r="AF102" s="267" t="str">
        <f>IF(K102="","",K102*AF$8 - MAX('1042Bd Stammdaten Mitarb.'!S98-M102,0))</f>
        <v/>
      </c>
      <c r="AG102" s="267" t="str">
        <f t="shared" si="49"/>
        <v/>
      </c>
      <c r="AH102" s="267" t="str">
        <f t="shared" si="50"/>
        <v/>
      </c>
      <c r="AI102" s="267" t="str">
        <f t="shared" si="51"/>
        <v/>
      </c>
      <c r="AJ102" s="267" t="str">
        <f>IF(OR($C102="",K102="",O102=""),"",MAX(P102+'1042Bd Stammdaten Mitarb.'!T98-O102,0))</f>
        <v/>
      </c>
      <c r="AK102" s="267" t="str">
        <f>IF('1042Bd Stammdaten Mitarb.'!T98="","",'1042Bd Stammdaten Mitarb.'!T98)</f>
        <v/>
      </c>
      <c r="AL102" s="267" t="str">
        <f t="shared" si="52"/>
        <v/>
      </c>
      <c r="AM102" s="268" t="str">
        <f t="shared" si="53"/>
        <v/>
      </c>
      <c r="AN102" s="269" t="str">
        <f t="shared" si="54"/>
        <v/>
      </c>
      <c r="AO102" s="267" t="str">
        <f t="shared" si="55"/>
        <v/>
      </c>
      <c r="AP102" s="267" t="str">
        <f>IF(E102="","",'1042Bd Stammdaten Mitarb.'!P98)</f>
        <v/>
      </c>
      <c r="AQ102" s="270">
        <f>IF('1042Bd Stammdaten Mitarb.'!Y98&gt;0,AG102,0)</f>
        <v>0</v>
      </c>
      <c r="AR102" s="271">
        <f>IF('1042Bd Stammdaten Mitarb.'!Y98&gt;0,'1042Bd Stammdaten Mitarb.'!T98,0)</f>
        <v>0</v>
      </c>
      <c r="AS102" s="267" t="str">
        <f t="shared" si="56"/>
        <v/>
      </c>
      <c r="AT102" s="267">
        <f>'1042Bd Stammdaten Mitarb.'!P98</f>
        <v>0</v>
      </c>
      <c r="AU102" s="267">
        <f t="shared" si="57"/>
        <v>0</v>
      </c>
      <c r="AV102" s="272"/>
    </row>
    <row r="103" spans="1:48" s="57" customFormat="1" ht="16.899999999999999" customHeight="1" x14ac:dyDescent="0.25">
      <c r="A103" s="304" t="str">
        <f>IF('1042Bd Stammdaten Mitarb.'!A99="","",'1042Bd Stammdaten Mitarb.'!A99)</f>
        <v/>
      </c>
      <c r="B103" s="305" t="str">
        <f>IF('1042Bd Stammdaten Mitarb.'!B99="","",'1042Bd Stammdaten Mitarb.'!B99)</f>
        <v/>
      </c>
      <c r="C103" s="261" t="str">
        <f>IF('1042Bd Stammdaten Mitarb.'!C99="","",'1042Bd Stammdaten Mitarb.'!C99)</f>
        <v/>
      </c>
      <c r="D103" s="340" t="str">
        <f>IF('1042Bd Stammdaten Mitarb.'!AJ99="","",'1042Bd Stammdaten Mitarb.'!AJ99)</f>
        <v/>
      </c>
      <c r="E103" s="341" t="str">
        <f>IF('1042Bd Stammdaten Mitarb.'!N99="","",'1042Bd Stammdaten Mitarb.'!N99)</f>
        <v/>
      </c>
      <c r="F103" s="342" t="str">
        <f>IF('1042Bd Stammdaten Mitarb.'!O99="","",'1042Bd Stammdaten Mitarb.'!O99)</f>
        <v/>
      </c>
      <c r="G103" s="343" t="str">
        <f>IF('1042Bd Stammdaten Mitarb.'!P99="","",'1042Bd Stammdaten Mitarb.'!P99)</f>
        <v/>
      </c>
      <c r="H103" s="344" t="str">
        <f>IF('1042Bd Stammdaten Mitarb.'!Q99="","",'1042Bd Stammdaten Mitarb.'!Q99)</f>
        <v/>
      </c>
      <c r="I103" s="345" t="str">
        <f>IF('1042Bd Stammdaten Mitarb.'!R99="","",'1042Bd Stammdaten Mitarb.'!R99)</f>
        <v/>
      </c>
      <c r="J103" s="346" t="str">
        <f t="shared" si="33"/>
        <v/>
      </c>
      <c r="K103" s="342" t="str">
        <f t="shared" si="34"/>
        <v/>
      </c>
      <c r="L103" s="342" t="str">
        <f>IF('1042Bd Stammdaten Mitarb.'!S99="","",'1042Bd Stammdaten Mitarb.'!S99)</f>
        <v/>
      </c>
      <c r="M103" s="347" t="str">
        <f t="shared" si="35"/>
        <v/>
      </c>
      <c r="N103" s="340" t="str">
        <f t="shared" si="36"/>
        <v/>
      </c>
      <c r="O103" s="348" t="str">
        <f t="shared" si="37"/>
        <v/>
      </c>
      <c r="P103" s="349" t="str">
        <f t="shared" si="38"/>
        <v/>
      </c>
      <c r="Q103" s="350" t="str">
        <f t="shared" si="39"/>
        <v/>
      </c>
      <c r="R103" s="351" t="str">
        <f t="shared" si="40"/>
        <v/>
      </c>
      <c r="S103" s="340" t="str">
        <f t="shared" si="41"/>
        <v/>
      </c>
      <c r="T103" s="342" t="str">
        <f>IF(R103="","",MAX((O103-AR103)*'1042Ad Antrag'!$B$31,0))</f>
        <v/>
      </c>
      <c r="U103" s="352" t="str">
        <f t="shared" si="42"/>
        <v/>
      </c>
      <c r="V103" s="262"/>
      <c r="W103" s="263"/>
      <c r="X103" s="190">
        <f>'1042Bd Stammdaten Mitarb.'!M99</f>
        <v>0</v>
      </c>
      <c r="Y103" s="264" t="str">
        <f t="shared" si="43"/>
        <v/>
      </c>
      <c r="Z103" s="265" t="str">
        <f>IF(A103="","",'1042Bd Stammdaten Mitarb.'!Q99-'1042Bd Stammdaten Mitarb.'!R99)</f>
        <v/>
      </c>
      <c r="AA103" s="265" t="str">
        <f t="shared" si="44"/>
        <v/>
      </c>
      <c r="AB103" s="266" t="str">
        <f t="shared" si="45"/>
        <v/>
      </c>
      <c r="AC103" s="266" t="str">
        <f t="shared" si="46"/>
        <v/>
      </c>
      <c r="AD103" s="266" t="str">
        <f t="shared" si="47"/>
        <v/>
      </c>
      <c r="AE103" s="267" t="str">
        <f t="shared" si="48"/>
        <v/>
      </c>
      <c r="AF103" s="267" t="str">
        <f>IF(K103="","",K103*AF$8 - MAX('1042Bd Stammdaten Mitarb.'!S99-M103,0))</f>
        <v/>
      </c>
      <c r="AG103" s="267" t="str">
        <f t="shared" si="49"/>
        <v/>
      </c>
      <c r="AH103" s="267" t="str">
        <f t="shared" si="50"/>
        <v/>
      </c>
      <c r="AI103" s="267" t="str">
        <f t="shared" si="51"/>
        <v/>
      </c>
      <c r="AJ103" s="267" t="str">
        <f>IF(OR($C103="",K103="",O103=""),"",MAX(P103+'1042Bd Stammdaten Mitarb.'!T99-O103,0))</f>
        <v/>
      </c>
      <c r="AK103" s="267" t="str">
        <f>IF('1042Bd Stammdaten Mitarb.'!T99="","",'1042Bd Stammdaten Mitarb.'!T99)</f>
        <v/>
      </c>
      <c r="AL103" s="267" t="str">
        <f t="shared" si="52"/>
        <v/>
      </c>
      <c r="AM103" s="268" t="str">
        <f t="shared" si="53"/>
        <v/>
      </c>
      <c r="AN103" s="269" t="str">
        <f t="shared" si="54"/>
        <v/>
      </c>
      <c r="AO103" s="267" t="str">
        <f t="shared" si="55"/>
        <v/>
      </c>
      <c r="AP103" s="267" t="str">
        <f>IF(E103="","",'1042Bd Stammdaten Mitarb.'!P99)</f>
        <v/>
      </c>
      <c r="AQ103" s="270">
        <f>IF('1042Bd Stammdaten Mitarb.'!Y99&gt;0,AG103,0)</f>
        <v>0</v>
      </c>
      <c r="AR103" s="271">
        <f>IF('1042Bd Stammdaten Mitarb.'!Y99&gt;0,'1042Bd Stammdaten Mitarb.'!T99,0)</f>
        <v>0</v>
      </c>
      <c r="AS103" s="267" t="str">
        <f t="shared" si="56"/>
        <v/>
      </c>
      <c r="AT103" s="267">
        <f>'1042Bd Stammdaten Mitarb.'!P99</f>
        <v>0</v>
      </c>
      <c r="AU103" s="267">
        <f t="shared" si="57"/>
        <v>0</v>
      </c>
      <c r="AV103" s="272"/>
    </row>
    <row r="104" spans="1:48" s="57" customFormat="1" ht="16.899999999999999" customHeight="1" x14ac:dyDescent="0.25">
      <c r="A104" s="304" t="str">
        <f>IF('1042Bd Stammdaten Mitarb.'!A100="","",'1042Bd Stammdaten Mitarb.'!A100)</f>
        <v/>
      </c>
      <c r="B104" s="305" t="str">
        <f>IF('1042Bd Stammdaten Mitarb.'!B100="","",'1042Bd Stammdaten Mitarb.'!B100)</f>
        <v/>
      </c>
      <c r="C104" s="261" t="str">
        <f>IF('1042Bd Stammdaten Mitarb.'!C100="","",'1042Bd Stammdaten Mitarb.'!C100)</f>
        <v/>
      </c>
      <c r="D104" s="340" t="str">
        <f>IF('1042Bd Stammdaten Mitarb.'!AJ100="","",'1042Bd Stammdaten Mitarb.'!AJ100)</f>
        <v/>
      </c>
      <c r="E104" s="341" t="str">
        <f>IF('1042Bd Stammdaten Mitarb.'!N100="","",'1042Bd Stammdaten Mitarb.'!N100)</f>
        <v/>
      </c>
      <c r="F104" s="342" t="str">
        <f>IF('1042Bd Stammdaten Mitarb.'!O100="","",'1042Bd Stammdaten Mitarb.'!O100)</f>
        <v/>
      </c>
      <c r="G104" s="343" t="str">
        <f>IF('1042Bd Stammdaten Mitarb.'!P100="","",'1042Bd Stammdaten Mitarb.'!P100)</f>
        <v/>
      </c>
      <c r="H104" s="344" t="str">
        <f>IF('1042Bd Stammdaten Mitarb.'!Q100="","",'1042Bd Stammdaten Mitarb.'!Q100)</f>
        <v/>
      </c>
      <c r="I104" s="345" t="str">
        <f>IF('1042Bd Stammdaten Mitarb.'!R100="","",'1042Bd Stammdaten Mitarb.'!R100)</f>
        <v/>
      </c>
      <c r="J104" s="346" t="str">
        <f t="shared" si="33"/>
        <v/>
      </c>
      <c r="K104" s="342" t="str">
        <f t="shared" si="34"/>
        <v/>
      </c>
      <c r="L104" s="342" t="str">
        <f>IF('1042Bd Stammdaten Mitarb.'!S100="","",'1042Bd Stammdaten Mitarb.'!S100)</f>
        <v/>
      </c>
      <c r="M104" s="347" t="str">
        <f t="shared" si="35"/>
        <v/>
      </c>
      <c r="N104" s="340" t="str">
        <f t="shared" si="36"/>
        <v/>
      </c>
      <c r="O104" s="348" t="str">
        <f t="shared" si="37"/>
        <v/>
      </c>
      <c r="P104" s="349" t="str">
        <f t="shared" si="38"/>
        <v/>
      </c>
      <c r="Q104" s="350" t="str">
        <f t="shared" si="39"/>
        <v/>
      </c>
      <c r="R104" s="351" t="str">
        <f t="shared" si="40"/>
        <v/>
      </c>
      <c r="S104" s="340" t="str">
        <f t="shared" si="41"/>
        <v/>
      </c>
      <c r="T104" s="342" t="str">
        <f>IF(R104="","",MAX((O104-AR104)*'1042Ad Antrag'!$B$31,0))</f>
        <v/>
      </c>
      <c r="U104" s="352" t="str">
        <f t="shared" si="42"/>
        <v/>
      </c>
      <c r="V104" s="262"/>
      <c r="W104" s="263"/>
      <c r="X104" s="190">
        <f>'1042Bd Stammdaten Mitarb.'!M100</f>
        <v>0</v>
      </c>
      <c r="Y104" s="264" t="str">
        <f t="shared" si="43"/>
        <v/>
      </c>
      <c r="Z104" s="265" t="str">
        <f>IF(A104="","",'1042Bd Stammdaten Mitarb.'!Q100-'1042Bd Stammdaten Mitarb.'!R100)</f>
        <v/>
      </c>
      <c r="AA104" s="265" t="str">
        <f t="shared" si="44"/>
        <v/>
      </c>
      <c r="AB104" s="266" t="str">
        <f t="shared" si="45"/>
        <v/>
      </c>
      <c r="AC104" s="266" t="str">
        <f t="shared" si="46"/>
        <v/>
      </c>
      <c r="AD104" s="266" t="str">
        <f t="shared" si="47"/>
        <v/>
      </c>
      <c r="AE104" s="267" t="str">
        <f t="shared" si="48"/>
        <v/>
      </c>
      <c r="AF104" s="267" t="str">
        <f>IF(K104="","",K104*AF$8 - MAX('1042Bd Stammdaten Mitarb.'!S100-M104,0))</f>
        <v/>
      </c>
      <c r="AG104" s="267" t="str">
        <f t="shared" si="49"/>
        <v/>
      </c>
      <c r="AH104" s="267" t="str">
        <f t="shared" si="50"/>
        <v/>
      </c>
      <c r="AI104" s="267" t="str">
        <f t="shared" si="51"/>
        <v/>
      </c>
      <c r="AJ104" s="267" t="str">
        <f>IF(OR($C104="",K104="",O104=""),"",MAX(P104+'1042Bd Stammdaten Mitarb.'!T100-O104,0))</f>
        <v/>
      </c>
      <c r="AK104" s="267" t="str">
        <f>IF('1042Bd Stammdaten Mitarb.'!T100="","",'1042Bd Stammdaten Mitarb.'!T100)</f>
        <v/>
      </c>
      <c r="AL104" s="267" t="str">
        <f t="shared" si="52"/>
        <v/>
      </c>
      <c r="AM104" s="268" t="str">
        <f t="shared" si="53"/>
        <v/>
      </c>
      <c r="AN104" s="269" t="str">
        <f t="shared" si="54"/>
        <v/>
      </c>
      <c r="AO104" s="267" t="str">
        <f t="shared" si="55"/>
        <v/>
      </c>
      <c r="AP104" s="267" t="str">
        <f>IF(E104="","",'1042Bd Stammdaten Mitarb.'!P100)</f>
        <v/>
      </c>
      <c r="AQ104" s="270">
        <f>IF('1042Bd Stammdaten Mitarb.'!Y100&gt;0,AG104,0)</f>
        <v>0</v>
      </c>
      <c r="AR104" s="271">
        <f>IF('1042Bd Stammdaten Mitarb.'!Y100&gt;0,'1042Bd Stammdaten Mitarb.'!T100,0)</f>
        <v>0</v>
      </c>
      <c r="AS104" s="267" t="str">
        <f t="shared" si="56"/>
        <v/>
      </c>
      <c r="AT104" s="267">
        <f>'1042Bd Stammdaten Mitarb.'!P100</f>
        <v>0</v>
      </c>
      <c r="AU104" s="267">
        <f t="shared" si="57"/>
        <v>0</v>
      </c>
      <c r="AV104" s="272"/>
    </row>
    <row r="105" spans="1:48" s="57" customFormat="1" ht="16.899999999999999" customHeight="1" x14ac:dyDescent="0.25">
      <c r="A105" s="304" t="str">
        <f>IF('1042Bd Stammdaten Mitarb.'!A101="","",'1042Bd Stammdaten Mitarb.'!A101)</f>
        <v/>
      </c>
      <c r="B105" s="305" t="str">
        <f>IF('1042Bd Stammdaten Mitarb.'!B101="","",'1042Bd Stammdaten Mitarb.'!B101)</f>
        <v/>
      </c>
      <c r="C105" s="261" t="str">
        <f>IF('1042Bd Stammdaten Mitarb.'!C101="","",'1042Bd Stammdaten Mitarb.'!C101)</f>
        <v/>
      </c>
      <c r="D105" s="340" t="str">
        <f>IF('1042Bd Stammdaten Mitarb.'!AJ101="","",'1042Bd Stammdaten Mitarb.'!AJ101)</f>
        <v/>
      </c>
      <c r="E105" s="341" t="str">
        <f>IF('1042Bd Stammdaten Mitarb.'!N101="","",'1042Bd Stammdaten Mitarb.'!N101)</f>
        <v/>
      </c>
      <c r="F105" s="342" t="str">
        <f>IF('1042Bd Stammdaten Mitarb.'!O101="","",'1042Bd Stammdaten Mitarb.'!O101)</f>
        <v/>
      </c>
      <c r="G105" s="343" t="str">
        <f>IF('1042Bd Stammdaten Mitarb.'!P101="","",'1042Bd Stammdaten Mitarb.'!P101)</f>
        <v/>
      </c>
      <c r="H105" s="344" t="str">
        <f>IF('1042Bd Stammdaten Mitarb.'!Q101="","",'1042Bd Stammdaten Mitarb.'!Q101)</f>
        <v/>
      </c>
      <c r="I105" s="345" t="str">
        <f>IF('1042Bd Stammdaten Mitarb.'!R101="","",'1042Bd Stammdaten Mitarb.'!R101)</f>
        <v/>
      </c>
      <c r="J105" s="346" t="str">
        <f t="shared" si="33"/>
        <v/>
      </c>
      <c r="K105" s="342" t="str">
        <f t="shared" si="34"/>
        <v/>
      </c>
      <c r="L105" s="342" t="str">
        <f>IF('1042Bd Stammdaten Mitarb.'!S101="","",'1042Bd Stammdaten Mitarb.'!S101)</f>
        <v/>
      </c>
      <c r="M105" s="347" t="str">
        <f t="shared" si="35"/>
        <v/>
      </c>
      <c r="N105" s="340" t="str">
        <f t="shared" si="36"/>
        <v/>
      </c>
      <c r="O105" s="348" t="str">
        <f t="shared" si="37"/>
        <v/>
      </c>
      <c r="P105" s="349" t="str">
        <f t="shared" si="38"/>
        <v/>
      </c>
      <c r="Q105" s="350" t="str">
        <f t="shared" si="39"/>
        <v/>
      </c>
      <c r="R105" s="351" t="str">
        <f t="shared" si="40"/>
        <v/>
      </c>
      <c r="S105" s="340" t="str">
        <f t="shared" si="41"/>
        <v/>
      </c>
      <c r="T105" s="342" t="str">
        <f>IF(R105="","",MAX((O105-AR105)*'1042Ad Antrag'!$B$31,0))</f>
        <v/>
      </c>
      <c r="U105" s="352" t="str">
        <f t="shared" si="42"/>
        <v/>
      </c>
      <c r="V105" s="262"/>
      <c r="W105" s="263"/>
      <c r="X105" s="190">
        <f>'1042Bd Stammdaten Mitarb.'!M101</f>
        <v>0</v>
      </c>
      <c r="Y105" s="264" t="str">
        <f t="shared" si="43"/>
        <v/>
      </c>
      <c r="Z105" s="265" t="str">
        <f>IF(A105="","",'1042Bd Stammdaten Mitarb.'!Q101-'1042Bd Stammdaten Mitarb.'!R101)</f>
        <v/>
      </c>
      <c r="AA105" s="265" t="str">
        <f t="shared" si="44"/>
        <v/>
      </c>
      <c r="AB105" s="266" t="str">
        <f t="shared" si="45"/>
        <v/>
      </c>
      <c r="AC105" s="266" t="str">
        <f t="shared" si="46"/>
        <v/>
      </c>
      <c r="AD105" s="266" t="str">
        <f t="shared" si="47"/>
        <v/>
      </c>
      <c r="AE105" s="267" t="str">
        <f t="shared" si="48"/>
        <v/>
      </c>
      <c r="AF105" s="267" t="str">
        <f>IF(K105="","",K105*AF$8 - MAX('1042Bd Stammdaten Mitarb.'!S101-M105,0))</f>
        <v/>
      </c>
      <c r="AG105" s="267" t="str">
        <f t="shared" si="49"/>
        <v/>
      </c>
      <c r="AH105" s="267" t="str">
        <f t="shared" si="50"/>
        <v/>
      </c>
      <c r="AI105" s="267" t="str">
        <f t="shared" si="51"/>
        <v/>
      </c>
      <c r="AJ105" s="267" t="str">
        <f>IF(OR($C105="",K105="",O105=""),"",MAX(P105+'1042Bd Stammdaten Mitarb.'!T101-O105,0))</f>
        <v/>
      </c>
      <c r="AK105" s="267" t="str">
        <f>IF('1042Bd Stammdaten Mitarb.'!T101="","",'1042Bd Stammdaten Mitarb.'!T101)</f>
        <v/>
      </c>
      <c r="AL105" s="267" t="str">
        <f t="shared" si="52"/>
        <v/>
      </c>
      <c r="AM105" s="268" t="str">
        <f t="shared" si="53"/>
        <v/>
      </c>
      <c r="AN105" s="269" t="str">
        <f t="shared" si="54"/>
        <v/>
      </c>
      <c r="AO105" s="267" t="str">
        <f t="shared" si="55"/>
        <v/>
      </c>
      <c r="AP105" s="267" t="str">
        <f>IF(E105="","",'1042Bd Stammdaten Mitarb.'!P101)</f>
        <v/>
      </c>
      <c r="AQ105" s="270">
        <f>IF('1042Bd Stammdaten Mitarb.'!Y101&gt;0,AG105,0)</f>
        <v>0</v>
      </c>
      <c r="AR105" s="271">
        <f>IF('1042Bd Stammdaten Mitarb.'!Y101&gt;0,'1042Bd Stammdaten Mitarb.'!T101,0)</f>
        <v>0</v>
      </c>
      <c r="AS105" s="267" t="str">
        <f t="shared" si="56"/>
        <v/>
      </c>
      <c r="AT105" s="267">
        <f>'1042Bd Stammdaten Mitarb.'!P101</f>
        <v>0</v>
      </c>
      <c r="AU105" s="267">
        <f t="shared" si="57"/>
        <v>0</v>
      </c>
      <c r="AV105" s="272"/>
    </row>
    <row r="106" spans="1:48" s="57" customFormat="1" ht="16.899999999999999" customHeight="1" x14ac:dyDescent="0.25">
      <c r="A106" s="304" t="str">
        <f>IF('1042Bd Stammdaten Mitarb.'!A102="","",'1042Bd Stammdaten Mitarb.'!A102)</f>
        <v/>
      </c>
      <c r="B106" s="305" t="str">
        <f>IF('1042Bd Stammdaten Mitarb.'!B102="","",'1042Bd Stammdaten Mitarb.'!B102)</f>
        <v/>
      </c>
      <c r="C106" s="261" t="str">
        <f>IF('1042Bd Stammdaten Mitarb.'!C102="","",'1042Bd Stammdaten Mitarb.'!C102)</f>
        <v/>
      </c>
      <c r="D106" s="340" t="str">
        <f>IF('1042Bd Stammdaten Mitarb.'!AJ102="","",'1042Bd Stammdaten Mitarb.'!AJ102)</f>
        <v/>
      </c>
      <c r="E106" s="341" t="str">
        <f>IF('1042Bd Stammdaten Mitarb.'!N102="","",'1042Bd Stammdaten Mitarb.'!N102)</f>
        <v/>
      </c>
      <c r="F106" s="342" t="str">
        <f>IF('1042Bd Stammdaten Mitarb.'!O102="","",'1042Bd Stammdaten Mitarb.'!O102)</f>
        <v/>
      </c>
      <c r="G106" s="343" t="str">
        <f>IF('1042Bd Stammdaten Mitarb.'!P102="","",'1042Bd Stammdaten Mitarb.'!P102)</f>
        <v/>
      </c>
      <c r="H106" s="344" t="str">
        <f>IF('1042Bd Stammdaten Mitarb.'!Q102="","",'1042Bd Stammdaten Mitarb.'!Q102)</f>
        <v/>
      </c>
      <c r="I106" s="345" t="str">
        <f>IF('1042Bd Stammdaten Mitarb.'!R102="","",'1042Bd Stammdaten Mitarb.'!R102)</f>
        <v/>
      </c>
      <c r="J106" s="346" t="str">
        <f t="shared" si="33"/>
        <v/>
      </c>
      <c r="K106" s="342" t="str">
        <f t="shared" si="34"/>
        <v/>
      </c>
      <c r="L106" s="342" t="str">
        <f>IF('1042Bd Stammdaten Mitarb.'!S102="","",'1042Bd Stammdaten Mitarb.'!S102)</f>
        <v/>
      </c>
      <c r="M106" s="347" t="str">
        <f t="shared" si="35"/>
        <v/>
      </c>
      <c r="N106" s="340" t="str">
        <f t="shared" si="36"/>
        <v/>
      </c>
      <c r="O106" s="348" t="str">
        <f t="shared" si="37"/>
        <v/>
      </c>
      <c r="P106" s="349" t="str">
        <f t="shared" si="38"/>
        <v/>
      </c>
      <c r="Q106" s="350" t="str">
        <f t="shared" si="39"/>
        <v/>
      </c>
      <c r="R106" s="351" t="str">
        <f t="shared" si="40"/>
        <v/>
      </c>
      <c r="S106" s="340" t="str">
        <f t="shared" si="41"/>
        <v/>
      </c>
      <c r="T106" s="342" t="str">
        <f>IF(R106="","",MAX((O106-AR106)*'1042Ad Antrag'!$B$31,0))</f>
        <v/>
      </c>
      <c r="U106" s="352" t="str">
        <f t="shared" si="42"/>
        <v/>
      </c>
      <c r="V106" s="262"/>
      <c r="W106" s="263"/>
      <c r="X106" s="190">
        <f>'1042Bd Stammdaten Mitarb.'!M102</f>
        <v>0</v>
      </c>
      <c r="Y106" s="264" t="str">
        <f t="shared" si="43"/>
        <v/>
      </c>
      <c r="Z106" s="265" t="str">
        <f>IF(A106="","",'1042Bd Stammdaten Mitarb.'!Q102-'1042Bd Stammdaten Mitarb.'!R102)</f>
        <v/>
      </c>
      <c r="AA106" s="265" t="str">
        <f t="shared" si="44"/>
        <v/>
      </c>
      <c r="AB106" s="266" t="str">
        <f t="shared" si="45"/>
        <v/>
      </c>
      <c r="AC106" s="266" t="str">
        <f t="shared" si="46"/>
        <v/>
      </c>
      <c r="AD106" s="266" t="str">
        <f t="shared" si="47"/>
        <v/>
      </c>
      <c r="AE106" s="267" t="str">
        <f t="shared" si="48"/>
        <v/>
      </c>
      <c r="AF106" s="267" t="str">
        <f>IF(K106="","",K106*AF$8 - MAX('1042Bd Stammdaten Mitarb.'!S102-M106,0))</f>
        <v/>
      </c>
      <c r="AG106" s="267" t="str">
        <f t="shared" si="49"/>
        <v/>
      </c>
      <c r="AH106" s="267" t="str">
        <f t="shared" si="50"/>
        <v/>
      </c>
      <c r="AI106" s="267" t="str">
        <f t="shared" si="51"/>
        <v/>
      </c>
      <c r="AJ106" s="267" t="str">
        <f>IF(OR($C106="",K106="",O106=""),"",MAX(P106+'1042Bd Stammdaten Mitarb.'!T102-O106,0))</f>
        <v/>
      </c>
      <c r="AK106" s="267" t="str">
        <f>IF('1042Bd Stammdaten Mitarb.'!T102="","",'1042Bd Stammdaten Mitarb.'!T102)</f>
        <v/>
      </c>
      <c r="AL106" s="267" t="str">
        <f t="shared" si="52"/>
        <v/>
      </c>
      <c r="AM106" s="268" t="str">
        <f t="shared" si="53"/>
        <v/>
      </c>
      <c r="AN106" s="269" t="str">
        <f t="shared" si="54"/>
        <v/>
      </c>
      <c r="AO106" s="267" t="str">
        <f t="shared" si="55"/>
        <v/>
      </c>
      <c r="AP106" s="267" t="str">
        <f>IF(E106="","",'1042Bd Stammdaten Mitarb.'!P102)</f>
        <v/>
      </c>
      <c r="AQ106" s="270">
        <f>IF('1042Bd Stammdaten Mitarb.'!Y102&gt;0,AG106,0)</f>
        <v>0</v>
      </c>
      <c r="AR106" s="271">
        <f>IF('1042Bd Stammdaten Mitarb.'!Y102&gt;0,'1042Bd Stammdaten Mitarb.'!T102,0)</f>
        <v>0</v>
      </c>
      <c r="AS106" s="267" t="str">
        <f t="shared" si="56"/>
        <v/>
      </c>
      <c r="AT106" s="267">
        <f>'1042Bd Stammdaten Mitarb.'!P102</f>
        <v>0</v>
      </c>
      <c r="AU106" s="267">
        <f t="shared" si="57"/>
        <v>0</v>
      </c>
      <c r="AV106" s="272"/>
    </row>
    <row r="107" spans="1:48" s="57" customFormat="1" ht="16.899999999999999" customHeight="1" x14ac:dyDescent="0.25">
      <c r="A107" s="304" t="str">
        <f>IF('1042Bd Stammdaten Mitarb.'!A103="","",'1042Bd Stammdaten Mitarb.'!A103)</f>
        <v/>
      </c>
      <c r="B107" s="305" t="str">
        <f>IF('1042Bd Stammdaten Mitarb.'!B103="","",'1042Bd Stammdaten Mitarb.'!B103)</f>
        <v/>
      </c>
      <c r="C107" s="261" t="str">
        <f>IF('1042Bd Stammdaten Mitarb.'!C103="","",'1042Bd Stammdaten Mitarb.'!C103)</f>
        <v/>
      </c>
      <c r="D107" s="340" t="str">
        <f>IF('1042Bd Stammdaten Mitarb.'!AJ103="","",'1042Bd Stammdaten Mitarb.'!AJ103)</f>
        <v/>
      </c>
      <c r="E107" s="341" t="str">
        <f>IF('1042Bd Stammdaten Mitarb.'!N103="","",'1042Bd Stammdaten Mitarb.'!N103)</f>
        <v/>
      </c>
      <c r="F107" s="342" t="str">
        <f>IF('1042Bd Stammdaten Mitarb.'!O103="","",'1042Bd Stammdaten Mitarb.'!O103)</f>
        <v/>
      </c>
      <c r="G107" s="343" t="str">
        <f>IF('1042Bd Stammdaten Mitarb.'!P103="","",'1042Bd Stammdaten Mitarb.'!P103)</f>
        <v/>
      </c>
      <c r="H107" s="344" t="str">
        <f>IF('1042Bd Stammdaten Mitarb.'!Q103="","",'1042Bd Stammdaten Mitarb.'!Q103)</f>
        <v/>
      </c>
      <c r="I107" s="345" t="str">
        <f>IF('1042Bd Stammdaten Mitarb.'!R103="","",'1042Bd Stammdaten Mitarb.'!R103)</f>
        <v/>
      </c>
      <c r="J107" s="346" t="str">
        <f t="shared" si="33"/>
        <v/>
      </c>
      <c r="K107" s="342" t="str">
        <f t="shared" si="34"/>
        <v/>
      </c>
      <c r="L107" s="342" t="str">
        <f>IF('1042Bd Stammdaten Mitarb.'!S103="","",'1042Bd Stammdaten Mitarb.'!S103)</f>
        <v/>
      </c>
      <c r="M107" s="347" t="str">
        <f t="shared" si="35"/>
        <v/>
      </c>
      <c r="N107" s="340" t="str">
        <f t="shared" si="36"/>
        <v/>
      </c>
      <c r="O107" s="348" t="str">
        <f t="shared" si="37"/>
        <v/>
      </c>
      <c r="P107" s="349" t="str">
        <f t="shared" si="38"/>
        <v/>
      </c>
      <c r="Q107" s="350" t="str">
        <f t="shared" si="39"/>
        <v/>
      </c>
      <c r="R107" s="351" t="str">
        <f t="shared" si="40"/>
        <v/>
      </c>
      <c r="S107" s="340" t="str">
        <f t="shared" si="41"/>
        <v/>
      </c>
      <c r="T107" s="342" t="str">
        <f>IF(R107="","",MAX((O107-AR107)*'1042Ad Antrag'!$B$31,0))</f>
        <v/>
      </c>
      <c r="U107" s="352" t="str">
        <f t="shared" si="42"/>
        <v/>
      </c>
      <c r="V107" s="262"/>
      <c r="W107" s="263"/>
      <c r="X107" s="190">
        <f>'1042Bd Stammdaten Mitarb.'!M103</f>
        <v>0</v>
      </c>
      <c r="Y107" s="264" t="str">
        <f t="shared" si="43"/>
        <v/>
      </c>
      <c r="Z107" s="265" t="str">
        <f>IF(A107="","",'1042Bd Stammdaten Mitarb.'!Q103-'1042Bd Stammdaten Mitarb.'!R103)</f>
        <v/>
      </c>
      <c r="AA107" s="265" t="str">
        <f t="shared" si="44"/>
        <v/>
      </c>
      <c r="AB107" s="266" t="str">
        <f t="shared" si="45"/>
        <v/>
      </c>
      <c r="AC107" s="266" t="str">
        <f t="shared" si="46"/>
        <v/>
      </c>
      <c r="AD107" s="266" t="str">
        <f t="shared" si="47"/>
        <v/>
      </c>
      <c r="AE107" s="267" t="str">
        <f t="shared" si="48"/>
        <v/>
      </c>
      <c r="AF107" s="267" t="str">
        <f>IF(K107="","",K107*AF$8 - MAX('1042Bd Stammdaten Mitarb.'!S103-M107,0))</f>
        <v/>
      </c>
      <c r="AG107" s="267" t="str">
        <f t="shared" si="49"/>
        <v/>
      </c>
      <c r="AH107" s="267" t="str">
        <f t="shared" si="50"/>
        <v/>
      </c>
      <c r="AI107" s="267" t="str">
        <f t="shared" si="51"/>
        <v/>
      </c>
      <c r="AJ107" s="267" t="str">
        <f>IF(OR($C107="",K107="",O107=""),"",MAX(P107+'1042Bd Stammdaten Mitarb.'!T103-O107,0))</f>
        <v/>
      </c>
      <c r="AK107" s="267" t="str">
        <f>IF('1042Bd Stammdaten Mitarb.'!T103="","",'1042Bd Stammdaten Mitarb.'!T103)</f>
        <v/>
      </c>
      <c r="AL107" s="267" t="str">
        <f t="shared" si="52"/>
        <v/>
      </c>
      <c r="AM107" s="268" t="str">
        <f t="shared" si="53"/>
        <v/>
      </c>
      <c r="AN107" s="269" t="str">
        <f t="shared" si="54"/>
        <v/>
      </c>
      <c r="AO107" s="267" t="str">
        <f t="shared" si="55"/>
        <v/>
      </c>
      <c r="AP107" s="267" t="str">
        <f>IF(E107="","",'1042Bd Stammdaten Mitarb.'!P103)</f>
        <v/>
      </c>
      <c r="AQ107" s="270">
        <f>IF('1042Bd Stammdaten Mitarb.'!Y103&gt;0,AG107,0)</f>
        <v>0</v>
      </c>
      <c r="AR107" s="271">
        <f>IF('1042Bd Stammdaten Mitarb.'!Y103&gt;0,'1042Bd Stammdaten Mitarb.'!T103,0)</f>
        <v>0</v>
      </c>
      <c r="AS107" s="267" t="str">
        <f t="shared" si="56"/>
        <v/>
      </c>
      <c r="AT107" s="267">
        <f>'1042Bd Stammdaten Mitarb.'!P103</f>
        <v>0</v>
      </c>
      <c r="AU107" s="267">
        <f t="shared" si="57"/>
        <v>0</v>
      </c>
      <c r="AV107" s="272"/>
    </row>
    <row r="108" spans="1:48" s="57" customFormat="1" ht="16.899999999999999" customHeight="1" x14ac:dyDescent="0.25">
      <c r="A108" s="304" t="str">
        <f>IF('1042Bd Stammdaten Mitarb.'!A104="","",'1042Bd Stammdaten Mitarb.'!A104)</f>
        <v/>
      </c>
      <c r="B108" s="305" t="str">
        <f>IF('1042Bd Stammdaten Mitarb.'!B104="","",'1042Bd Stammdaten Mitarb.'!B104)</f>
        <v/>
      </c>
      <c r="C108" s="261" t="str">
        <f>IF('1042Bd Stammdaten Mitarb.'!C104="","",'1042Bd Stammdaten Mitarb.'!C104)</f>
        <v/>
      </c>
      <c r="D108" s="340" t="str">
        <f>IF('1042Bd Stammdaten Mitarb.'!AJ104="","",'1042Bd Stammdaten Mitarb.'!AJ104)</f>
        <v/>
      </c>
      <c r="E108" s="341" t="str">
        <f>IF('1042Bd Stammdaten Mitarb.'!N104="","",'1042Bd Stammdaten Mitarb.'!N104)</f>
        <v/>
      </c>
      <c r="F108" s="342" t="str">
        <f>IF('1042Bd Stammdaten Mitarb.'!O104="","",'1042Bd Stammdaten Mitarb.'!O104)</f>
        <v/>
      </c>
      <c r="G108" s="343" t="str">
        <f>IF('1042Bd Stammdaten Mitarb.'!P104="","",'1042Bd Stammdaten Mitarb.'!P104)</f>
        <v/>
      </c>
      <c r="H108" s="344" t="str">
        <f>IF('1042Bd Stammdaten Mitarb.'!Q104="","",'1042Bd Stammdaten Mitarb.'!Q104)</f>
        <v/>
      </c>
      <c r="I108" s="345" t="str">
        <f>IF('1042Bd Stammdaten Mitarb.'!R104="","",'1042Bd Stammdaten Mitarb.'!R104)</f>
        <v/>
      </c>
      <c r="J108" s="346" t="str">
        <f t="shared" si="33"/>
        <v/>
      </c>
      <c r="K108" s="342" t="str">
        <f t="shared" si="34"/>
        <v/>
      </c>
      <c r="L108" s="342" t="str">
        <f>IF('1042Bd Stammdaten Mitarb.'!S104="","",'1042Bd Stammdaten Mitarb.'!S104)</f>
        <v/>
      </c>
      <c r="M108" s="347" t="str">
        <f t="shared" si="35"/>
        <v/>
      </c>
      <c r="N108" s="340" t="str">
        <f t="shared" si="36"/>
        <v/>
      </c>
      <c r="O108" s="348" t="str">
        <f t="shared" si="37"/>
        <v/>
      </c>
      <c r="P108" s="349" t="str">
        <f t="shared" si="38"/>
        <v/>
      </c>
      <c r="Q108" s="350" t="str">
        <f t="shared" si="39"/>
        <v/>
      </c>
      <c r="R108" s="351" t="str">
        <f t="shared" si="40"/>
        <v/>
      </c>
      <c r="S108" s="340" t="str">
        <f t="shared" si="41"/>
        <v/>
      </c>
      <c r="T108" s="342" t="str">
        <f>IF(R108="","",MAX((O108-AR108)*'1042Ad Antrag'!$B$31,0))</f>
        <v/>
      </c>
      <c r="U108" s="352" t="str">
        <f t="shared" si="42"/>
        <v/>
      </c>
      <c r="V108" s="262"/>
      <c r="W108" s="263"/>
      <c r="X108" s="190">
        <f>'1042Bd Stammdaten Mitarb.'!M104</f>
        <v>0</v>
      </c>
      <c r="Y108" s="264" t="str">
        <f t="shared" si="43"/>
        <v/>
      </c>
      <c r="Z108" s="265" t="str">
        <f>IF(A108="","",'1042Bd Stammdaten Mitarb.'!Q104-'1042Bd Stammdaten Mitarb.'!R104)</f>
        <v/>
      </c>
      <c r="AA108" s="265" t="str">
        <f t="shared" si="44"/>
        <v/>
      </c>
      <c r="AB108" s="266" t="str">
        <f t="shared" si="45"/>
        <v/>
      </c>
      <c r="AC108" s="266" t="str">
        <f t="shared" si="46"/>
        <v/>
      </c>
      <c r="AD108" s="266" t="str">
        <f t="shared" si="47"/>
        <v/>
      </c>
      <c r="AE108" s="267" t="str">
        <f t="shared" si="48"/>
        <v/>
      </c>
      <c r="AF108" s="267" t="str">
        <f>IF(K108="","",K108*AF$8 - MAX('1042Bd Stammdaten Mitarb.'!S104-M108,0))</f>
        <v/>
      </c>
      <c r="AG108" s="267" t="str">
        <f t="shared" si="49"/>
        <v/>
      </c>
      <c r="AH108" s="267" t="str">
        <f t="shared" si="50"/>
        <v/>
      </c>
      <c r="AI108" s="267" t="str">
        <f t="shared" si="51"/>
        <v/>
      </c>
      <c r="AJ108" s="267" t="str">
        <f>IF(OR($C108="",K108="",O108=""),"",MAX(P108+'1042Bd Stammdaten Mitarb.'!T104-O108,0))</f>
        <v/>
      </c>
      <c r="AK108" s="267" t="str">
        <f>IF('1042Bd Stammdaten Mitarb.'!T104="","",'1042Bd Stammdaten Mitarb.'!T104)</f>
        <v/>
      </c>
      <c r="AL108" s="267" t="str">
        <f t="shared" si="52"/>
        <v/>
      </c>
      <c r="AM108" s="268" t="str">
        <f t="shared" si="53"/>
        <v/>
      </c>
      <c r="AN108" s="269" t="str">
        <f t="shared" si="54"/>
        <v/>
      </c>
      <c r="AO108" s="267" t="str">
        <f t="shared" si="55"/>
        <v/>
      </c>
      <c r="AP108" s="267" t="str">
        <f>IF(E108="","",'1042Bd Stammdaten Mitarb.'!P104)</f>
        <v/>
      </c>
      <c r="AQ108" s="270">
        <f>IF('1042Bd Stammdaten Mitarb.'!Y104&gt;0,AG108,0)</f>
        <v>0</v>
      </c>
      <c r="AR108" s="271">
        <f>IF('1042Bd Stammdaten Mitarb.'!Y104&gt;0,'1042Bd Stammdaten Mitarb.'!T104,0)</f>
        <v>0</v>
      </c>
      <c r="AS108" s="267" t="str">
        <f t="shared" si="56"/>
        <v/>
      </c>
      <c r="AT108" s="267">
        <f>'1042Bd Stammdaten Mitarb.'!P104</f>
        <v>0</v>
      </c>
      <c r="AU108" s="267">
        <f t="shared" si="57"/>
        <v>0</v>
      </c>
      <c r="AV108" s="272"/>
    </row>
    <row r="109" spans="1:48" s="57" customFormat="1" ht="16.899999999999999" customHeight="1" x14ac:dyDescent="0.25">
      <c r="A109" s="304" t="str">
        <f>IF('1042Bd Stammdaten Mitarb.'!A105="","",'1042Bd Stammdaten Mitarb.'!A105)</f>
        <v/>
      </c>
      <c r="B109" s="305" t="str">
        <f>IF('1042Bd Stammdaten Mitarb.'!B105="","",'1042Bd Stammdaten Mitarb.'!B105)</f>
        <v/>
      </c>
      <c r="C109" s="261" t="str">
        <f>IF('1042Bd Stammdaten Mitarb.'!C105="","",'1042Bd Stammdaten Mitarb.'!C105)</f>
        <v/>
      </c>
      <c r="D109" s="340" t="str">
        <f>IF('1042Bd Stammdaten Mitarb.'!AJ105="","",'1042Bd Stammdaten Mitarb.'!AJ105)</f>
        <v/>
      </c>
      <c r="E109" s="341" t="str">
        <f>IF('1042Bd Stammdaten Mitarb.'!N105="","",'1042Bd Stammdaten Mitarb.'!N105)</f>
        <v/>
      </c>
      <c r="F109" s="342" t="str">
        <f>IF('1042Bd Stammdaten Mitarb.'!O105="","",'1042Bd Stammdaten Mitarb.'!O105)</f>
        <v/>
      </c>
      <c r="G109" s="343" t="str">
        <f>IF('1042Bd Stammdaten Mitarb.'!P105="","",'1042Bd Stammdaten Mitarb.'!P105)</f>
        <v/>
      </c>
      <c r="H109" s="344" t="str">
        <f>IF('1042Bd Stammdaten Mitarb.'!Q105="","",'1042Bd Stammdaten Mitarb.'!Q105)</f>
        <v/>
      </c>
      <c r="I109" s="345" t="str">
        <f>IF('1042Bd Stammdaten Mitarb.'!R105="","",'1042Bd Stammdaten Mitarb.'!R105)</f>
        <v/>
      </c>
      <c r="J109" s="346" t="str">
        <f t="shared" si="33"/>
        <v/>
      </c>
      <c r="K109" s="342" t="str">
        <f t="shared" si="34"/>
        <v/>
      </c>
      <c r="L109" s="342" t="str">
        <f>IF('1042Bd Stammdaten Mitarb.'!S105="","",'1042Bd Stammdaten Mitarb.'!S105)</f>
        <v/>
      </c>
      <c r="M109" s="347" t="str">
        <f t="shared" si="35"/>
        <v/>
      </c>
      <c r="N109" s="340" t="str">
        <f t="shared" si="36"/>
        <v/>
      </c>
      <c r="O109" s="348" t="str">
        <f t="shared" si="37"/>
        <v/>
      </c>
      <c r="P109" s="349" t="str">
        <f t="shared" si="38"/>
        <v/>
      </c>
      <c r="Q109" s="350" t="str">
        <f t="shared" si="39"/>
        <v/>
      </c>
      <c r="R109" s="351" t="str">
        <f t="shared" si="40"/>
        <v/>
      </c>
      <c r="S109" s="340" t="str">
        <f t="shared" si="41"/>
        <v/>
      </c>
      <c r="T109" s="342" t="str">
        <f>IF(R109="","",MAX((O109-AR109)*'1042Ad Antrag'!$B$31,0))</f>
        <v/>
      </c>
      <c r="U109" s="352" t="str">
        <f t="shared" si="42"/>
        <v/>
      </c>
      <c r="V109" s="262"/>
      <c r="W109" s="263"/>
      <c r="X109" s="190">
        <f>'1042Bd Stammdaten Mitarb.'!M105</f>
        <v>0</v>
      </c>
      <c r="Y109" s="264" t="str">
        <f t="shared" si="43"/>
        <v/>
      </c>
      <c r="Z109" s="265" t="str">
        <f>IF(A109="","",'1042Bd Stammdaten Mitarb.'!Q105-'1042Bd Stammdaten Mitarb.'!R105)</f>
        <v/>
      </c>
      <c r="AA109" s="265" t="str">
        <f t="shared" si="44"/>
        <v/>
      </c>
      <c r="AB109" s="266" t="str">
        <f t="shared" si="45"/>
        <v/>
      </c>
      <c r="AC109" s="266" t="str">
        <f t="shared" si="46"/>
        <v/>
      </c>
      <c r="AD109" s="266" t="str">
        <f t="shared" si="47"/>
        <v/>
      </c>
      <c r="AE109" s="267" t="str">
        <f t="shared" si="48"/>
        <v/>
      </c>
      <c r="AF109" s="267" t="str">
        <f>IF(K109="","",K109*AF$8 - MAX('1042Bd Stammdaten Mitarb.'!S105-M109,0))</f>
        <v/>
      </c>
      <c r="AG109" s="267" t="str">
        <f t="shared" si="49"/>
        <v/>
      </c>
      <c r="AH109" s="267" t="str">
        <f t="shared" si="50"/>
        <v/>
      </c>
      <c r="AI109" s="267" t="str">
        <f t="shared" si="51"/>
        <v/>
      </c>
      <c r="AJ109" s="267" t="str">
        <f>IF(OR($C109="",K109="",O109=""),"",MAX(P109+'1042Bd Stammdaten Mitarb.'!T105-O109,0))</f>
        <v/>
      </c>
      <c r="AK109" s="267" t="str">
        <f>IF('1042Bd Stammdaten Mitarb.'!T105="","",'1042Bd Stammdaten Mitarb.'!T105)</f>
        <v/>
      </c>
      <c r="AL109" s="267" t="str">
        <f t="shared" si="52"/>
        <v/>
      </c>
      <c r="AM109" s="268" t="str">
        <f t="shared" si="53"/>
        <v/>
      </c>
      <c r="AN109" s="269" t="str">
        <f t="shared" si="54"/>
        <v/>
      </c>
      <c r="AO109" s="267" t="str">
        <f t="shared" si="55"/>
        <v/>
      </c>
      <c r="AP109" s="267" t="str">
        <f>IF(E109="","",'1042Bd Stammdaten Mitarb.'!P105)</f>
        <v/>
      </c>
      <c r="AQ109" s="270">
        <f>IF('1042Bd Stammdaten Mitarb.'!Y105&gt;0,AG109,0)</f>
        <v>0</v>
      </c>
      <c r="AR109" s="271">
        <f>IF('1042Bd Stammdaten Mitarb.'!Y105&gt;0,'1042Bd Stammdaten Mitarb.'!T105,0)</f>
        <v>0</v>
      </c>
      <c r="AS109" s="267" t="str">
        <f t="shared" si="56"/>
        <v/>
      </c>
      <c r="AT109" s="267">
        <f>'1042Bd Stammdaten Mitarb.'!P105</f>
        <v>0</v>
      </c>
      <c r="AU109" s="267">
        <f t="shared" si="57"/>
        <v>0</v>
      </c>
      <c r="AV109" s="272"/>
    </row>
    <row r="110" spans="1:48" s="57" customFormat="1" ht="16.899999999999999" customHeight="1" x14ac:dyDescent="0.25">
      <c r="A110" s="304" t="str">
        <f>IF('1042Bd Stammdaten Mitarb.'!A106="","",'1042Bd Stammdaten Mitarb.'!A106)</f>
        <v/>
      </c>
      <c r="B110" s="305" t="str">
        <f>IF('1042Bd Stammdaten Mitarb.'!B106="","",'1042Bd Stammdaten Mitarb.'!B106)</f>
        <v/>
      </c>
      <c r="C110" s="261" t="str">
        <f>IF('1042Bd Stammdaten Mitarb.'!C106="","",'1042Bd Stammdaten Mitarb.'!C106)</f>
        <v/>
      </c>
      <c r="D110" s="340" t="str">
        <f>IF('1042Bd Stammdaten Mitarb.'!AJ106="","",'1042Bd Stammdaten Mitarb.'!AJ106)</f>
        <v/>
      </c>
      <c r="E110" s="341" t="str">
        <f>IF('1042Bd Stammdaten Mitarb.'!N106="","",'1042Bd Stammdaten Mitarb.'!N106)</f>
        <v/>
      </c>
      <c r="F110" s="342" t="str">
        <f>IF('1042Bd Stammdaten Mitarb.'!O106="","",'1042Bd Stammdaten Mitarb.'!O106)</f>
        <v/>
      </c>
      <c r="G110" s="343" t="str">
        <f>IF('1042Bd Stammdaten Mitarb.'!P106="","",'1042Bd Stammdaten Mitarb.'!P106)</f>
        <v/>
      </c>
      <c r="H110" s="344" t="str">
        <f>IF('1042Bd Stammdaten Mitarb.'!Q106="","",'1042Bd Stammdaten Mitarb.'!Q106)</f>
        <v/>
      </c>
      <c r="I110" s="345" t="str">
        <f>IF('1042Bd Stammdaten Mitarb.'!R106="","",'1042Bd Stammdaten Mitarb.'!R106)</f>
        <v/>
      </c>
      <c r="J110" s="346" t="str">
        <f t="shared" si="33"/>
        <v/>
      </c>
      <c r="K110" s="342" t="str">
        <f t="shared" si="34"/>
        <v/>
      </c>
      <c r="L110" s="342" t="str">
        <f>IF('1042Bd Stammdaten Mitarb.'!S106="","",'1042Bd Stammdaten Mitarb.'!S106)</f>
        <v/>
      </c>
      <c r="M110" s="347" t="str">
        <f t="shared" si="35"/>
        <v/>
      </c>
      <c r="N110" s="340" t="str">
        <f t="shared" si="36"/>
        <v/>
      </c>
      <c r="O110" s="348" t="str">
        <f t="shared" si="37"/>
        <v/>
      </c>
      <c r="P110" s="349" t="str">
        <f t="shared" si="38"/>
        <v/>
      </c>
      <c r="Q110" s="350" t="str">
        <f t="shared" si="39"/>
        <v/>
      </c>
      <c r="R110" s="351" t="str">
        <f t="shared" si="40"/>
        <v/>
      </c>
      <c r="S110" s="340" t="str">
        <f t="shared" si="41"/>
        <v/>
      </c>
      <c r="T110" s="342" t="str">
        <f>IF(R110="","",MAX((O110-AR110)*'1042Ad Antrag'!$B$31,0))</f>
        <v/>
      </c>
      <c r="U110" s="352" t="str">
        <f t="shared" si="42"/>
        <v/>
      </c>
      <c r="V110" s="262"/>
      <c r="W110" s="263"/>
      <c r="X110" s="190">
        <f>'1042Bd Stammdaten Mitarb.'!M106</f>
        <v>0</v>
      </c>
      <c r="Y110" s="264" t="str">
        <f t="shared" si="43"/>
        <v/>
      </c>
      <c r="Z110" s="265" t="str">
        <f>IF(A110="","",'1042Bd Stammdaten Mitarb.'!Q106-'1042Bd Stammdaten Mitarb.'!R106)</f>
        <v/>
      </c>
      <c r="AA110" s="265" t="str">
        <f t="shared" si="44"/>
        <v/>
      </c>
      <c r="AB110" s="266" t="str">
        <f t="shared" si="45"/>
        <v/>
      </c>
      <c r="AC110" s="266" t="str">
        <f t="shared" si="46"/>
        <v/>
      </c>
      <c r="AD110" s="266" t="str">
        <f t="shared" si="47"/>
        <v/>
      </c>
      <c r="AE110" s="267" t="str">
        <f t="shared" si="48"/>
        <v/>
      </c>
      <c r="AF110" s="267" t="str">
        <f>IF(K110="","",K110*AF$8 - MAX('1042Bd Stammdaten Mitarb.'!S106-M110,0))</f>
        <v/>
      </c>
      <c r="AG110" s="267" t="str">
        <f t="shared" si="49"/>
        <v/>
      </c>
      <c r="AH110" s="267" t="str">
        <f t="shared" si="50"/>
        <v/>
      </c>
      <c r="AI110" s="267" t="str">
        <f t="shared" si="51"/>
        <v/>
      </c>
      <c r="AJ110" s="267" t="str">
        <f>IF(OR($C110="",K110="",O110=""),"",MAX(P110+'1042Bd Stammdaten Mitarb.'!T106-O110,0))</f>
        <v/>
      </c>
      <c r="AK110" s="267" t="str">
        <f>IF('1042Bd Stammdaten Mitarb.'!T106="","",'1042Bd Stammdaten Mitarb.'!T106)</f>
        <v/>
      </c>
      <c r="AL110" s="267" t="str">
        <f t="shared" si="52"/>
        <v/>
      </c>
      <c r="AM110" s="268" t="str">
        <f t="shared" si="53"/>
        <v/>
      </c>
      <c r="AN110" s="269" t="str">
        <f t="shared" si="54"/>
        <v/>
      </c>
      <c r="AO110" s="267" t="str">
        <f t="shared" si="55"/>
        <v/>
      </c>
      <c r="AP110" s="267" t="str">
        <f>IF(E110="","",'1042Bd Stammdaten Mitarb.'!P106)</f>
        <v/>
      </c>
      <c r="AQ110" s="270">
        <f>IF('1042Bd Stammdaten Mitarb.'!Y106&gt;0,AG110,0)</f>
        <v>0</v>
      </c>
      <c r="AR110" s="271">
        <f>IF('1042Bd Stammdaten Mitarb.'!Y106&gt;0,'1042Bd Stammdaten Mitarb.'!T106,0)</f>
        <v>0</v>
      </c>
      <c r="AS110" s="267" t="str">
        <f t="shared" si="56"/>
        <v/>
      </c>
      <c r="AT110" s="267">
        <f>'1042Bd Stammdaten Mitarb.'!P106</f>
        <v>0</v>
      </c>
      <c r="AU110" s="267">
        <f t="shared" si="57"/>
        <v>0</v>
      </c>
      <c r="AV110" s="272"/>
    </row>
    <row r="111" spans="1:48" s="57" customFormat="1" ht="16.899999999999999" customHeight="1" x14ac:dyDescent="0.25">
      <c r="A111" s="304" t="str">
        <f>IF('1042Bd Stammdaten Mitarb.'!A107="","",'1042Bd Stammdaten Mitarb.'!A107)</f>
        <v/>
      </c>
      <c r="B111" s="305" t="str">
        <f>IF('1042Bd Stammdaten Mitarb.'!B107="","",'1042Bd Stammdaten Mitarb.'!B107)</f>
        <v/>
      </c>
      <c r="C111" s="261" t="str">
        <f>IF('1042Bd Stammdaten Mitarb.'!C107="","",'1042Bd Stammdaten Mitarb.'!C107)</f>
        <v/>
      </c>
      <c r="D111" s="340" t="str">
        <f>IF('1042Bd Stammdaten Mitarb.'!AJ107="","",'1042Bd Stammdaten Mitarb.'!AJ107)</f>
        <v/>
      </c>
      <c r="E111" s="341" t="str">
        <f>IF('1042Bd Stammdaten Mitarb.'!N107="","",'1042Bd Stammdaten Mitarb.'!N107)</f>
        <v/>
      </c>
      <c r="F111" s="342" t="str">
        <f>IF('1042Bd Stammdaten Mitarb.'!O107="","",'1042Bd Stammdaten Mitarb.'!O107)</f>
        <v/>
      </c>
      <c r="G111" s="343" t="str">
        <f>IF('1042Bd Stammdaten Mitarb.'!P107="","",'1042Bd Stammdaten Mitarb.'!P107)</f>
        <v/>
      </c>
      <c r="H111" s="344" t="str">
        <f>IF('1042Bd Stammdaten Mitarb.'!Q107="","",'1042Bd Stammdaten Mitarb.'!Q107)</f>
        <v/>
      </c>
      <c r="I111" s="345" t="str">
        <f>IF('1042Bd Stammdaten Mitarb.'!R107="","",'1042Bd Stammdaten Mitarb.'!R107)</f>
        <v/>
      </c>
      <c r="J111" s="346" t="str">
        <f t="shared" si="33"/>
        <v/>
      </c>
      <c r="K111" s="342" t="str">
        <f t="shared" si="34"/>
        <v/>
      </c>
      <c r="L111" s="342" t="str">
        <f>IF('1042Bd Stammdaten Mitarb.'!S107="","",'1042Bd Stammdaten Mitarb.'!S107)</f>
        <v/>
      </c>
      <c r="M111" s="347" t="str">
        <f t="shared" si="35"/>
        <v/>
      </c>
      <c r="N111" s="340" t="str">
        <f t="shared" si="36"/>
        <v/>
      </c>
      <c r="O111" s="348" t="str">
        <f t="shared" si="37"/>
        <v/>
      </c>
      <c r="P111" s="349" t="str">
        <f t="shared" si="38"/>
        <v/>
      </c>
      <c r="Q111" s="350" t="str">
        <f t="shared" si="39"/>
        <v/>
      </c>
      <c r="R111" s="351" t="str">
        <f t="shared" si="40"/>
        <v/>
      </c>
      <c r="S111" s="340" t="str">
        <f t="shared" si="41"/>
        <v/>
      </c>
      <c r="T111" s="342" t="str">
        <f>IF(R111="","",MAX((O111-AR111)*'1042Ad Antrag'!$B$31,0))</f>
        <v/>
      </c>
      <c r="U111" s="352" t="str">
        <f t="shared" si="42"/>
        <v/>
      </c>
      <c r="V111" s="262"/>
      <c r="W111" s="263"/>
      <c r="X111" s="190">
        <f>'1042Bd Stammdaten Mitarb.'!M107</f>
        <v>0</v>
      </c>
      <c r="Y111" s="264" t="str">
        <f t="shared" si="43"/>
        <v/>
      </c>
      <c r="Z111" s="265" t="str">
        <f>IF(A111="","",'1042Bd Stammdaten Mitarb.'!Q107-'1042Bd Stammdaten Mitarb.'!R107)</f>
        <v/>
      </c>
      <c r="AA111" s="265" t="str">
        <f t="shared" si="44"/>
        <v/>
      </c>
      <c r="AB111" s="266" t="str">
        <f t="shared" si="45"/>
        <v/>
      </c>
      <c r="AC111" s="266" t="str">
        <f t="shared" si="46"/>
        <v/>
      </c>
      <c r="AD111" s="266" t="str">
        <f t="shared" si="47"/>
        <v/>
      </c>
      <c r="AE111" s="267" t="str">
        <f t="shared" si="48"/>
        <v/>
      </c>
      <c r="AF111" s="267" t="str">
        <f>IF(K111="","",K111*AF$8 - MAX('1042Bd Stammdaten Mitarb.'!S107-M111,0))</f>
        <v/>
      </c>
      <c r="AG111" s="267" t="str">
        <f t="shared" si="49"/>
        <v/>
      </c>
      <c r="AH111" s="267" t="str">
        <f t="shared" si="50"/>
        <v/>
      </c>
      <c r="AI111" s="267" t="str">
        <f t="shared" si="51"/>
        <v/>
      </c>
      <c r="AJ111" s="267" t="str">
        <f>IF(OR($C111="",K111="",O111=""),"",MAX(P111+'1042Bd Stammdaten Mitarb.'!T107-O111,0))</f>
        <v/>
      </c>
      <c r="AK111" s="267" t="str">
        <f>IF('1042Bd Stammdaten Mitarb.'!T107="","",'1042Bd Stammdaten Mitarb.'!T107)</f>
        <v/>
      </c>
      <c r="AL111" s="267" t="str">
        <f t="shared" si="52"/>
        <v/>
      </c>
      <c r="AM111" s="268" t="str">
        <f t="shared" si="53"/>
        <v/>
      </c>
      <c r="AN111" s="269" t="str">
        <f t="shared" si="54"/>
        <v/>
      </c>
      <c r="AO111" s="267" t="str">
        <f t="shared" si="55"/>
        <v/>
      </c>
      <c r="AP111" s="267" t="str">
        <f>IF(E111="","",'1042Bd Stammdaten Mitarb.'!P107)</f>
        <v/>
      </c>
      <c r="AQ111" s="270">
        <f>IF('1042Bd Stammdaten Mitarb.'!Y107&gt;0,AG111,0)</f>
        <v>0</v>
      </c>
      <c r="AR111" s="271">
        <f>IF('1042Bd Stammdaten Mitarb.'!Y107&gt;0,'1042Bd Stammdaten Mitarb.'!T107,0)</f>
        <v>0</v>
      </c>
      <c r="AS111" s="267" t="str">
        <f t="shared" si="56"/>
        <v/>
      </c>
      <c r="AT111" s="267">
        <f>'1042Bd Stammdaten Mitarb.'!P107</f>
        <v>0</v>
      </c>
      <c r="AU111" s="267">
        <f t="shared" si="57"/>
        <v>0</v>
      </c>
      <c r="AV111" s="272"/>
    </row>
    <row r="112" spans="1:48" s="57" customFormat="1" ht="16.899999999999999" customHeight="1" x14ac:dyDescent="0.25">
      <c r="A112" s="304" t="str">
        <f>IF('1042Bd Stammdaten Mitarb.'!A108="","",'1042Bd Stammdaten Mitarb.'!A108)</f>
        <v/>
      </c>
      <c r="B112" s="305" t="str">
        <f>IF('1042Bd Stammdaten Mitarb.'!B108="","",'1042Bd Stammdaten Mitarb.'!B108)</f>
        <v/>
      </c>
      <c r="C112" s="261" t="str">
        <f>IF('1042Bd Stammdaten Mitarb.'!C108="","",'1042Bd Stammdaten Mitarb.'!C108)</f>
        <v/>
      </c>
      <c r="D112" s="340" t="str">
        <f>IF('1042Bd Stammdaten Mitarb.'!AJ108="","",'1042Bd Stammdaten Mitarb.'!AJ108)</f>
        <v/>
      </c>
      <c r="E112" s="341" t="str">
        <f>IF('1042Bd Stammdaten Mitarb.'!N108="","",'1042Bd Stammdaten Mitarb.'!N108)</f>
        <v/>
      </c>
      <c r="F112" s="342" t="str">
        <f>IF('1042Bd Stammdaten Mitarb.'!O108="","",'1042Bd Stammdaten Mitarb.'!O108)</f>
        <v/>
      </c>
      <c r="G112" s="343" t="str">
        <f>IF('1042Bd Stammdaten Mitarb.'!P108="","",'1042Bd Stammdaten Mitarb.'!P108)</f>
        <v/>
      </c>
      <c r="H112" s="344" t="str">
        <f>IF('1042Bd Stammdaten Mitarb.'!Q108="","",'1042Bd Stammdaten Mitarb.'!Q108)</f>
        <v/>
      </c>
      <c r="I112" s="345" t="str">
        <f>IF('1042Bd Stammdaten Mitarb.'!R108="","",'1042Bd Stammdaten Mitarb.'!R108)</f>
        <v/>
      </c>
      <c r="J112" s="346" t="str">
        <f t="shared" si="33"/>
        <v/>
      </c>
      <c r="K112" s="342" t="str">
        <f t="shared" si="34"/>
        <v/>
      </c>
      <c r="L112" s="342" t="str">
        <f>IF('1042Bd Stammdaten Mitarb.'!S108="","",'1042Bd Stammdaten Mitarb.'!S108)</f>
        <v/>
      </c>
      <c r="M112" s="347" t="str">
        <f t="shared" si="35"/>
        <v/>
      </c>
      <c r="N112" s="340" t="str">
        <f t="shared" si="36"/>
        <v/>
      </c>
      <c r="O112" s="348" t="str">
        <f t="shared" si="37"/>
        <v/>
      </c>
      <c r="P112" s="349" t="str">
        <f t="shared" si="38"/>
        <v/>
      </c>
      <c r="Q112" s="350" t="str">
        <f t="shared" si="39"/>
        <v/>
      </c>
      <c r="R112" s="351" t="str">
        <f t="shared" si="40"/>
        <v/>
      </c>
      <c r="S112" s="340" t="str">
        <f t="shared" si="41"/>
        <v/>
      </c>
      <c r="T112" s="342" t="str">
        <f>IF(R112="","",MAX((O112-AR112)*'1042Ad Antrag'!$B$31,0))</f>
        <v/>
      </c>
      <c r="U112" s="352" t="str">
        <f t="shared" si="42"/>
        <v/>
      </c>
      <c r="V112" s="262"/>
      <c r="W112" s="263"/>
      <c r="X112" s="190">
        <f>'1042Bd Stammdaten Mitarb.'!M108</f>
        <v>0</v>
      </c>
      <c r="Y112" s="264" t="str">
        <f t="shared" si="43"/>
        <v/>
      </c>
      <c r="Z112" s="265" t="str">
        <f>IF(A112="","",'1042Bd Stammdaten Mitarb.'!Q108-'1042Bd Stammdaten Mitarb.'!R108)</f>
        <v/>
      </c>
      <c r="AA112" s="265" t="str">
        <f t="shared" si="44"/>
        <v/>
      </c>
      <c r="AB112" s="266" t="str">
        <f t="shared" si="45"/>
        <v/>
      </c>
      <c r="AC112" s="266" t="str">
        <f t="shared" si="46"/>
        <v/>
      </c>
      <c r="AD112" s="266" t="str">
        <f t="shared" si="47"/>
        <v/>
      </c>
      <c r="AE112" s="267" t="str">
        <f t="shared" si="48"/>
        <v/>
      </c>
      <c r="AF112" s="267" t="str">
        <f>IF(K112="","",K112*AF$8 - MAX('1042Bd Stammdaten Mitarb.'!S108-M112,0))</f>
        <v/>
      </c>
      <c r="AG112" s="267" t="str">
        <f t="shared" si="49"/>
        <v/>
      </c>
      <c r="AH112" s="267" t="str">
        <f t="shared" si="50"/>
        <v/>
      </c>
      <c r="AI112" s="267" t="str">
        <f t="shared" si="51"/>
        <v/>
      </c>
      <c r="AJ112" s="267" t="str">
        <f>IF(OR($C112="",K112="",O112=""),"",MAX(P112+'1042Bd Stammdaten Mitarb.'!T108-O112,0))</f>
        <v/>
      </c>
      <c r="AK112" s="267" t="str">
        <f>IF('1042Bd Stammdaten Mitarb.'!T108="","",'1042Bd Stammdaten Mitarb.'!T108)</f>
        <v/>
      </c>
      <c r="AL112" s="267" t="str">
        <f t="shared" si="52"/>
        <v/>
      </c>
      <c r="AM112" s="268" t="str">
        <f t="shared" si="53"/>
        <v/>
      </c>
      <c r="AN112" s="269" t="str">
        <f t="shared" si="54"/>
        <v/>
      </c>
      <c r="AO112" s="267" t="str">
        <f t="shared" si="55"/>
        <v/>
      </c>
      <c r="AP112" s="267" t="str">
        <f>IF(E112="","",'1042Bd Stammdaten Mitarb.'!P108)</f>
        <v/>
      </c>
      <c r="AQ112" s="270">
        <f>IF('1042Bd Stammdaten Mitarb.'!Y108&gt;0,AG112,0)</f>
        <v>0</v>
      </c>
      <c r="AR112" s="271">
        <f>IF('1042Bd Stammdaten Mitarb.'!Y108&gt;0,'1042Bd Stammdaten Mitarb.'!T108,0)</f>
        <v>0</v>
      </c>
      <c r="AS112" s="267" t="str">
        <f t="shared" si="56"/>
        <v/>
      </c>
      <c r="AT112" s="267">
        <f>'1042Bd Stammdaten Mitarb.'!P108</f>
        <v>0</v>
      </c>
      <c r="AU112" s="267">
        <f t="shared" si="57"/>
        <v>0</v>
      </c>
      <c r="AV112" s="272"/>
    </row>
    <row r="113" spans="1:48" s="57" customFormat="1" ht="16.899999999999999" customHeight="1" x14ac:dyDescent="0.25">
      <c r="A113" s="304" t="str">
        <f>IF('1042Bd Stammdaten Mitarb.'!A109="","",'1042Bd Stammdaten Mitarb.'!A109)</f>
        <v/>
      </c>
      <c r="B113" s="305" t="str">
        <f>IF('1042Bd Stammdaten Mitarb.'!B109="","",'1042Bd Stammdaten Mitarb.'!B109)</f>
        <v/>
      </c>
      <c r="C113" s="261" t="str">
        <f>IF('1042Bd Stammdaten Mitarb.'!C109="","",'1042Bd Stammdaten Mitarb.'!C109)</f>
        <v/>
      </c>
      <c r="D113" s="340" t="str">
        <f>IF('1042Bd Stammdaten Mitarb.'!AJ109="","",'1042Bd Stammdaten Mitarb.'!AJ109)</f>
        <v/>
      </c>
      <c r="E113" s="341" t="str">
        <f>IF('1042Bd Stammdaten Mitarb.'!N109="","",'1042Bd Stammdaten Mitarb.'!N109)</f>
        <v/>
      </c>
      <c r="F113" s="342" t="str">
        <f>IF('1042Bd Stammdaten Mitarb.'!O109="","",'1042Bd Stammdaten Mitarb.'!O109)</f>
        <v/>
      </c>
      <c r="G113" s="343" t="str">
        <f>IF('1042Bd Stammdaten Mitarb.'!P109="","",'1042Bd Stammdaten Mitarb.'!P109)</f>
        <v/>
      </c>
      <c r="H113" s="344" t="str">
        <f>IF('1042Bd Stammdaten Mitarb.'!Q109="","",'1042Bd Stammdaten Mitarb.'!Q109)</f>
        <v/>
      </c>
      <c r="I113" s="345" t="str">
        <f>IF('1042Bd Stammdaten Mitarb.'!R109="","",'1042Bd Stammdaten Mitarb.'!R109)</f>
        <v/>
      </c>
      <c r="J113" s="346" t="str">
        <f t="shared" si="33"/>
        <v/>
      </c>
      <c r="K113" s="342" t="str">
        <f t="shared" si="34"/>
        <v/>
      </c>
      <c r="L113" s="342" t="str">
        <f>IF('1042Bd Stammdaten Mitarb.'!S109="","",'1042Bd Stammdaten Mitarb.'!S109)</f>
        <v/>
      </c>
      <c r="M113" s="347" t="str">
        <f t="shared" si="35"/>
        <v/>
      </c>
      <c r="N113" s="340" t="str">
        <f t="shared" si="36"/>
        <v/>
      </c>
      <c r="O113" s="348" t="str">
        <f t="shared" si="37"/>
        <v/>
      </c>
      <c r="P113" s="349" t="str">
        <f t="shared" si="38"/>
        <v/>
      </c>
      <c r="Q113" s="350" t="str">
        <f t="shared" si="39"/>
        <v/>
      </c>
      <c r="R113" s="351" t="str">
        <f t="shared" si="40"/>
        <v/>
      </c>
      <c r="S113" s="340" t="str">
        <f t="shared" si="41"/>
        <v/>
      </c>
      <c r="T113" s="342" t="str">
        <f>IF(R113="","",MAX((O113-AR113)*'1042Ad Antrag'!$B$31,0))</f>
        <v/>
      </c>
      <c r="U113" s="352" t="str">
        <f t="shared" si="42"/>
        <v/>
      </c>
      <c r="V113" s="262"/>
      <c r="W113" s="263"/>
      <c r="X113" s="190">
        <f>'1042Bd Stammdaten Mitarb.'!M109</f>
        <v>0</v>
      </c>
      <c r="Y113" s="264" t="str">
        <f t="shared" si="43"/>
        <v/>
      </c>
      <c r="Z113" s="265" t="str">
        <f>IF(A113="","",'1042Bd Stammdaten Mitarb.'!Q109-'1042Bd Stammdaten Mitarb.'!R109)</f>
        <v/>
      </c>
      <c r="AA113" s="265" t="str">
        <f t="shared" si="44"/>
        <v/>
      </c>
      <c r="AB113" s="266" t="str">
        <f t="shared" si="45"/>
        <v/>
      </c>
      <c r="AC113" s="266" t="str">
        <f t="shared" si="46"/>
        <v/>
      </c>
      <c r="AD113" s="266" t="str">
        <f t="shared" si="47"/>
        <v/>
      </c>
      <c r="AE113" s="267" t="str">
        <f t="shared" si="48"/>
        <v/>
      </c>
      <c r="AF113" s="267" t="str">
        <f>IF(K113="","",K113*AF$8 - MAX('1042Bd Stammdaten Mitarb.'!S109-M113,0))</f>
        <v/>
      </c>
      <c r="AG113" s="267" t="str">
        <f t="shared" si="49"/>
        <v/>
      </c>
      <c r="AH113" s="267" t="str">
        <f t="shared" si="50"/>
        <v/>
      </c>
      <c r="AI113" s="267" t="str">
        <f t="shared" si="51"/>
        <v/>
      </c>
      <c r="AJ113" s="267" t="str">
        <f>IF(OR($C113="",K113="",O113=""),"",MAX(P113+'1042Bd Stammdaten Mitarb.'!T109-O113,0))</f>
        <v/>
      </c>
      <c r="AK113" s="267" t="str">
        <f>IF('1042Bd Stammdaten Mitarb.'!T109="","",'1042Bd Stammdaten Mitarb.'!T109)</f>
        <v/>
      </c>
      <c r="AL113" s="267" t="str">
        <f t="shared" si="52"/>
        <v/>
      </c>
      <c r="AM113" s="268" t="str">
        <f t="shared" si="53"/>
        <v/>
      </c>
      <c r="AN113" s="269" t="str">
        <f t="shared" si="54"/>
        <v/>
      </c>
      <c r="AO113" s="267" t="str">
        <f t="shared" si="55"/>
        <v/>
      </c>
      <c r="AP113" s="267" t="str">
        <f>IF(E113="","",'1042Bd Stammdaten Mitarb.'!P109)</f>
        <v/>
      </c>
      <c r="AQ113" s="270">
        <f>IF('1042Bd Stammdaten Mitarb.'!Y109&gt;0,AG113,0)</f>
        <v>0</v>
      </c>
      <c r="AR113" s="271">
        <f>IF('1042Bd Stammdaten Mitarb.'!Y109&gt;0,'1042Bd Stammdaten Mitarb.'!T109,0)</f>
        <v>0</v>
      </c>
      <c r="AS113" s="267" t="str">
        <f t="shared" si="56"/>
        <v/>
      </c>
      <c r="AT113" s="267">
        <f>'1042Bd Stammdaten Mitarb.'!P109</f>
        <v>0</v>
      </c>
      <c r="AU113" s="267">
        <f t="shared" si="57"/>
        <v>0</v>
      </c>
      <c r="AV113" s="272"/>
    </row>
    <row r="114" spans="1:48" s="57" customFormat="1" ht="16.899999999999999" customHeight="1" x14ac:dyDescent="0.25">
      <c r="A114" s="304" t="str">
        <f>IF('1042Bd Stammdaten Mitarb.'!A110="","",'1042Bd Stammdaten Mitarb.'!A110)</f>
        <v/>
      </c>
      <c r="B114" s="305" t="str">
        <f>IF('1042Bd Stammdaten Mitarb.'!B110="","",'1042Bd Stammdaten Mitarb.'!B110)</f>
        <v/>
      </c>
      <c r="C114" s="261" t="str">
        <f>IF('1042Bd Stammdaten Mitarb.'!C110="","",'1042Bd Stammdaten Mitarb.'!C110)</f>
        <v/>
      </c>
      <c r="D114" s="340" t="str">
        <f>IF('1042Bd Stammdaten Mitarb.'!AJ110="","",'1042Bd Stammdaten Mitarb.'!AJ110)</f>
        <v/>
      </c>
      <c r="E114" s="341" t="str">
        <f>IF('1042Bd Stammdaten Mitarb.'!N110="","",'1042Bd Stammdaten Mitarb.'!N110)</f>
        <v/>
      </c>
      <c r="F114" s="342" t="str">
        <f>IF('1042Bd Stammdaten Mitarb.'!O110="","",'1042Bd Stammdaten Mitarb.'!O110)</f>
        <v/>
      </c>
      <c r="G114" s="343" t="str">
        <f>IF('1042Bd Stammdaten Mitarb.'!P110="","",'1042Bd Stammdaten Mitarb.'!P110)</f>
        <v/>
      </c>
      <c r="H114" s="344" t="str">
        <f>IF('1042Bd Stammdaten Mitarb.'!Q110="","",'1042Bd Stammdaten Mitarb.'!Q110)</f>
        <v/>
      </c>
      <c r="I114" s="345" t="str">
        <f>IF('1042Bd Stammdaten Mitarb.'!R110="","",'1042Bd Stammdaten Mitarb.'!R110)</f>
        <v/>
      </c>
      <c r="J114" s="346" t="str">
        <f t="shared" si="33"/>
        <v/>
      </c>
      <c r="K114" s="342" t="str">
        <f t="shared" si="34"/>
        <v/>
      </c>
      <c r="L114" s="342" t="str">
        <f>IF('1042Bd Stammdaten Mitarb.'!S110="","",'1042Bd Stammdaten Mitarb.'!S110)</f>
        <v/>
      </c>
      <c r="M114" s="347" t="str">
        <f t="shared" si="35"/>
        <v/>
      </c>
      <c r="N114" s="340" t="str">
        <f t="shared" si="36"/>
        <v/>
      </c>
      <c r="O114" s="348" t="str">
        <f t="shared" si="37"/>
        <v/>
      </c>
      <c r="P114" s="349" t="str">
        <f t="shared" si="38"/>
        <v/>
      </c>
      <c r="Q114" s="350" t="str">
        <f t="shared" si="39"/>
        <v/>
      </c>
      <c r="R114" s="351" t="str">
        <f t="shared" si="40"/>
        <v/>
      </c>
      <c r="S114" s="340" t="str">
        <f t="shared" si="41"/>
        <v/>
      </c>
      <c r="T114" s="342" t="str">
        <f>IF(R114="","",MAX((O114-AR114)*'1042Ad Antrag'!$B$31,0))</f>
        <v/>
      </c>
      <c r="U114" s="352" t="str">
        <f t="shared" si="42"/>
        <v/>
      </c>
      <c r="V114" s="262"/>
      <c r="W114" s="263"/>
      <c r="X114" s="190">
        <f>'1042Bd Stammdaten Mitarb.'!M110</f>
        <v>0</v>
      </c>
      <c r="Y114" s="264" t="str">
        <f t="shared" si="43"/>
        <v/>
      </c>
      <c r="Z114" s="265" t="str">
        <f>IF(A114="","",'1042Bd Stammdaten Mitarb.'!Q110-'1042Bd Stammdaten Mitarb.'!R110)</f>
        <v/>
      </c>
      <c r="AA114" s="265" t="str">
        <f t="shared" si="44"/>
        <v/>
      </c>
      <c r="AB114" s="266" t="str">
        <f t="shared" si="45"/>
        <v/>
      </c>
      <c r="AC114" s="266" t="str">
        <f t="shared" si="46"/>
        <v/>
      </c>
      <c r="AD114" s="266" t="str">
        <f t="shared" si="47"/>
        <v/>
      </c>
      <c r="AE114" s="267" t="str">
        <f t="shared" si="48"/>
        <v/>
      </c>
      <c r="AF114" s="267" t="str">
        <f>IF(K114="","",K114*AF$8 - MAX('1042Bd Stammdaten Mitarb.'!S110-M114,0))</f>
        <v/>
      </c>
      <c r="AG114" s="267" t="str">
        <f t="shared" si="49"/>
        <v/>
      </c>
      <c r="AH114" s="267" t="str">
        <f t="shared" si="50"/>
        <v/>
      </c>
      <c r="AI114" s="267" t="str">
        <f t="shared" si="51"/>
        <v/>
      </c>
      <c r="AJ114" s="267" t="str">
        <f>IF(OR($C114="",K114="",O114=""),"",MAX(P114+'1042Bd Stammdaten Mitarb.'!T110-O114,0))</f>
        <v/>
      </c>
      <c r="AK114" s="267" t="str">
        <f>IF('1042Bd Stammdaten Mitarb.'!T110="","",'1042Bd Stammdaten Mitarb.'!T110)</f>
        <v/>
      </c>
      <c r="AL114" s="267" t="str">
        <f t="shared" si="52"/>
        <v/>
      </c>
      <c r="AM114" s="268" t="str">
        <f t="shared" si="53"/>
        <v/>
      </c>
      <c r="AN114" s="269" t="str">
        <f t="shared" si="54"/>
        <v/>
      </c>
      <c r="AO114" s="267" t="str">
        <f t="shared" si="55"/>
        <v/>
      </c>
      <c r="AP114" s="267" t="str">
        <f>IF(E114="","",'1042Bd Stammdaten Mitarb.'!P110)</f>
        <v/>
      </c>
      <c r="AQ114" s="270">
        <f>IF('1042Bd Stammdaten Mitarb.'!Y110&gt;0,AG114,0)</f>
        <v>0</v>
      </c>
      <c r="AR114" s="271">
        <f>IF('1042Bd Stammdaten Mitarb.'!Y110&gt;0,'1042Bd Stammdaten Mitarb.'!T110,0)</f>
        <v>0</v>
      </c>
      <c r="AS114" s="267" t="str">
        <f t="shared" si="56"/>
        <v/>
      </c>
      <c r="AT114" s="267">
        <f>'1042Bd Stammdaten Mitarb.'!P110</f>
        <v>0</v>
      </c>
      <c r="AU114" s="267">
        <f t="shared" si="57"/>
        <v>0</v>
      </c>
      <c r="AV114" s="272"/>
    </row>
    <row r="115" spans="1:48" s="57" customFormat="1" ht="16.899999999999999" customHeight="1" x14ac:dyDescent="0.25">
      <c r="A115" s="304" t="str">
        <f>IF('1042Bd Stammdaten Mitarb.'!A111="","",'1042Bd Stammdaten Mitarb.'!A111)</f>
        <v/>
      </c>
      <c r="B115" s="305" t="str">
        <f>IF('1042Bd Stammdaten Mitarb.'!B111="","",'1042Bd Stammdaten Mitarb.'!B111)</f>
        <v/>
      </c>
      <c r="C115" s="261" t="str">
        <f>IF('1042Bd Stammdaten Mitarb.'!C111="","",'1042Bd Stammdaten Mitarb.'!C111)</f>
        <v/>
      </c>
      <c r="D115" s="340" t="str">
        <f>IF('1042Bd Stammdaten Mitarb.'!AJ111="","",'1042Bd Stammdaten Mitarb.'!AJ111)</f>
        <v/>
      </c>
      <c r="E115" s="341" t="str">
        <f>IF('1042Bd Stammdaten Mitarb.'!N111="","",'1042Bd Stammdaten Mitarb.'!N111)</f>
        <v/>
      </c>
      <c r="F115" s="342" t="str">
        <f>IF('1042Bd Stammdaten Mitarb.'!O111="","",'1042Bd Stammdaten Mitarb.'!O111)</f>
        <v/>
      </c>
      <c r="G115" s="343" t="str">
        <f>IF('1042Bd Stammdaten Mitarb.'!P111="","",'1042Bd Stammdaten Mitarb.'!P111)</f>
        <v/>
      </c>
      <c r="H115" s="344" t="str">
        <f>IF('1042Bd Stammdaten Mitarb.'!Q111="","",'1042Bd Stammdaten Mitarb.'!Q111)</f>
        <v/>
      </c>
      <c r="I115" s="345" t="str">
        <f>IF('1042Bd Stammdaten Mitarb.'!R111="","",'1042Bd Stammdaten Mitarb.'!R111)</f>
        <v/>
      </c>
      <c r="J115" s="346" t="str">
        <f t="shared" si="33"/>
        <v/>
      </c>
      <c r="K115" s="342" t="str">
        <f t="shared" si="34"/>
        <v/>
      </c>
      <c r="L115" s="342" t="str">
        <f>IF('1042Bd Stammdaten Mitarb.'!S111="","",'1042Bd Stammdaten Mitarb.'!S111)</f>
        <v/>
      </c>
      <c r="M115" s="347" t="str">
        <f t="shared" si="35"/>
        <v/>
      </c>
      <c r="N115" s="340" t="str">
        <f t="shared" si="36"/>
        <v/>
      </c>
      <c r="O115" s="348" t="str">
        <f t="shared" si="37"/>
        <v/>
      </c>
      <c r="P115" s="349" t="str">
        <f t="shared" si="38"/>
        <v/>
      </c>
      <c r="Q115" s="350" t="str">
        <f t="shared" si="39"/>
        <v/>
      </c>
      <c r="R115" s="351" t="str">
        <f t="shared" si="40"/>
        <v/>
      </c>
      <c r="S115" s="340" t="str">
        <f t="shared" si="41"/>
        <v/>
      </c>
      <c r="T115" s="342" t="str">
        <f>IF(R115="","",MAX((O115-AR115)*'1042Ad Antrag'!$B$31,0))</f>
        <v/>
      </c>
      <c r="U115" s="352" t="str">
        <f t="shared" si="42"/>
        <v/>
      </c>
      <c r="V115" s="262"/>
      <c r="W115" s="263"/>
      <c r="X115" s="190">
        <f>'1042Bd Stammdaten Mitarb.'!M111</f>
        <v>0</v>
      </c>
      <c r="Y115" s="264" t="str">
        <f t="shared" si="43"/>
        <v/>
      </c>
      <c r="Z115" s="265" t="str">
        <f>IF(A115="","",'1042Bd Stammdaten Mitarb.'!Q111-'1042Bd Stammdaten Mitarb.'!R111)</f>
        <v/>
      </c>
      <c r="AA115" s="265" t="str">
        <f t="shared" si="44"/>
        <v/>
      </c>
      <c r="AB115" s="266" t="str">
        <f t="shared" si="45"/>
        <v/>
      </c>
      <c r="AC115" s="266" t="str">
        <f t="shared" si="46"/>
        <v/>
      </c>
      <c r="AD115" s="266" t="str">
        <f t="shared" si="47"/>
        <v/>
      </c>
      <c r="AE115" s="267" t="str">
        <f t="shared" si="48"/>
        <v/>
      </c>
      <c r="AF115" s="267" t="str">
        <f>IF(K115="","",K115*AF$8 - MAX('1042Bd Stammdaten Mitarb.'!S111-M115,0))</f>
        <v/>
      </c>
      <c r="AG115" s="267" t="str">
        <f t="shared" si="49"/>
        <v/>
      </c>
      <c r="AH115" s="267" t="str">
        <f t="shared" si="50"/>
        <v/>
      </c>
      <c r="AI115" s="267" t="str">
        <f t="shared" si="51"/>
        <v/>
      </c>
      <c r="AJ115" s="267" t="str">
        <f>IF(OR($C115="",K115="",O115=""),"",MAX(P115+'1042Bd Stammdaten Mitarb.'!T111-O115,0))</f>
        <v/>
      </c>
      <c r="AK115" s="267" t="str">
        <f>IF('1042Bd Stammdaten Mitarb.'!T111="","",'1042Bd Stammdaten Mitarb.'!T111)</f>
        <v/>
      </c>
      <c r="AL115" s="267" t="str">
        <f t="shared" si="52"/>
        <v/>
      </c>
      <c r="AM115" s="268" t="str">
        <f t="shared" si="53"/>
        <v/>
      </c>
      <c r="AN115" s="269" t="str">
        <f t="shared" si="54"/>
        <v/>
      </c>
      <c r="AO115" s="267" t="str">
        <f t="shared" si="55"/>
        <v/>
      </c>
      <c r="AP115" s="267" t="str">
        <f>IF(E115="","",'1042Bd Stammdaten Mitarb.'!P111)</f>
        <v/>
      </c>
      <c r="AQ115" s="270">
        <f>IF('1042Bd Stammdaten Mitarb.'!Y111&gt;0,AG115,0)</f>
        <v>0</v>
      </c>
      <c r="AR115" s="271">
        <f>IF('1042Bd Stammdaten Mitarb.'!Y111&gt;0,'1042Bd Stammdaten Mitarb.'!T111,0)</f>
        <v>0</v>
      </c>
      <c r="AS115" s="267" t="str">
        <f t="shared" si="56"/>
        <v/>
      </c>
      <c r="AT115" s="267">
        <f>'1042Bd Stammdaten Mitarb.'!P111</f>
        <v>0</v>
      </c>
      <c r="AU115" s="267">
        <f t="shared" si="57"/>
        <v>0</v>
      </c>
      <c r="AV115" s="272"/>
    </row>
    <row r="116" spans="1:48" s="57" customFormat="1" ht="16.899999999999999" customHeight="1" x14ac:dyDescent="0.25">
      <c r="A116" s="304" t="str">
        <f>IF('1042Bd Stammdaten Mitarb.'!A112="","",'1042Bd Stammdaten Mitarb.'!A112)</f>
        <v/>
      </c>
      <c r="B116" s="305" t="str">
        <f>IF('1042Bd Stammdaten Mitarb.'!B112="","",'1042Bd Stammdaten Mitarb.'!B112)</f>
        <v/>
      </c>
      <c r="C116" s="261" t="str">
        <f>IF('1042Bd Stammdaten Mitarb.'!C112="","",'1042Bd Stammdaten Mitarb.'!C112)</f>
        <v/>
      </c>
      <c r="D116" s="340" t="str">
        <f>IF('1042Bd Stammdaten Mitarb.'!AJ112="","",'1042Bd Stammdaten Mitarb.'!AJ112)</f>
        <v/>
      </c>
      <c r="E116" s="341" t="str">
        <f>IF('1042Bd Stammdaten Mitarb.'!N112="","",'1042Bd Stammdaten Mitarb.'!N112)</f>
        <v/>
      </c>
      <c r="F116" s="342" t="str">
        <f>IF('1042Bd Stammdaten Mitarb.'!O112="","",'1042Bd Stammdaten Mitarb.'!O112)</f>
        <v/>
      </c>
      <c r="G116" s="343" t="str">
        <f>IF('1042Bd Stammdaten Mitarb.'!P112="","",'1042Bd Stammdaten Mitarb.'!P112)</f>
        <v/>
      </c>
      <c r="H116" s="344" t="str">
        <f>IF('1042Bd Stammdaten Mitarb.'!Q112="","",'1042Bd Stammdaten Mitarb.'!Q112)</f>
        <v/>
      </c>
      <c r="I116" s="345" t="str">
        <f>IF('1042Bd Stammdaten Mitarb.'!R112="","",'1042Bd Stammdaten Mitarb.'!R112)</f>
        <v/>
      </c>
      <c r="J116" s="346" t="str">
        <f t="shared" si="33"/>
        <v/>
      </c>
      <c r="K116" s="342" t="str">
        <f t="shared" si="34"/>
        <v/>
      </c>
      <c r="L116" s="342" t="str">
        <f>IF('1042Bd Stammdaten Mitarb.'!S112="","",'1042Bd Stammdaten Mitarb.'!S112)</f>
        <v/>
      </c>
      <c r="M116" s="347" t="str">
        <f t="shared" si="35"/>
        <v/>
      </c>
      <c r="N116" s="340" t="str">
        <f t="shared" si="36"/>
        <v/>
      </c>
      <c r="O116" s="348" t="str">
        <f t="shared" si="37"/>
        <v/>
      </c>
      <c r="P116" s="349" t="str">
        <f t="shared" si="38"/>
        <v/>
      </c>
      <c r="Q116" s="350" t="str">
        <f t="shared" si="39"/>
        <v/>
      </c>
      <c r="R116" s="351" t="str">
        <f t="shared" si="40"/>
        <v/>
      </c>
      <c r="S116" s="340" t="str">
        <f t="shared" si="41"/>
        <v/>
      </c>
      <c r="T116" s="342" t="str">
        <f>IF(R116="","",MAX((O116-AR116)*'1042Ad Antrag'!$B$31,0))</f>
        <v/>
      </c>
      <c r="U116" s="352" t="str">
        <f t="shared" si="42"/>
        <v/>
      </c>
      <c r="V116" s="262"/>
      <c r="W116" s="263"/>
      <c r="X116" s="190">
        <f>'1042Bd Stammdaten Mitarb.'!M112</f>
        <v>0</v>
      </c>
      <c r="Y116" s="264" t="str">
        <f t="shared" si="43"/>
        <v/>
      </c>
      <c r="Z116" s="265" t="str">
        <f>IF(A116="","",'1042Bd Stammdaten Mitarb.'!Q112-'1042Bd Stammdaten Mitarb.'!R112)</f>
        <v/>
      </c>
      <c r="AA116" s="265" t="str">
        <f t="shared" si="44"/>
        <v/>
      </c>
      <c r="AB116" s="266" t="str">
        <f t="shared" si="45"/>
        <v/>
      </c>
      <c r="AC116" s="266" t="str">
        <f t="shared" si="46"/>
        <v/>
      </c>
      <c r="AD116" s="266" t="str">
        <f t="shared" si="47"/>
        <v/>
      </c>
      <c r="AE116" s="267" t="str">
        <f t="shared" si="48"/>
        <v/>
      </c>
      <c r="AF116" s="267" t="str">
        <f>IF(K116="","",K116*AF$8 - MAX('1042Bd Stammdaten Mitarb.'!S112-M116,0))</f>
        <v/>
      </c>
      <c r="AG116" s="267" t="str">
        <f t="shared" si="49"/>
        <v/>
      </c>
      <c r="AH116" s="267" t="str">
        <f t="shared" si="50"/>
        <v/>
      </c>
      <c r="AI116" s="267" t="str">
        <f t="shared" si="51"/>
        <v/>
      </c>
      <c r="AJ116" s="267" t="str">
        <f>IF(OR($C116="",K116="",O116=""),"",MAX(P116+'1042Bd Stammdaten Mitarb.'!T112-O116,0))</f>
        <v/>
      </c>
      <c r="AK116" s="267" t="str">
        <f>IF('1042Bd Stammdaten Mitarb.'!T112="","",'1042Bd Stammdaten Mitarb.'!T112)</f>
        <v/>
      </c>
      <c r="AL116" s="267" t="str">
        <f t="shared" si="52"/>
        <v/>
      </c>
      <c r="AM116" s="268" t="str">
        <f t="shared" si="53"/>
        <v/>
      </c>
      <c r="AN116" s="269" t="str">
        <f t="shared" si="54"/>
        <v/>
      </c>
      <c r="AO116" s="267" t="str">
        <f t="shared" si="55"/>
        <v/>
      </c>
      <c r="AP116" s="267" t="str">
        <f>IF(E116="","",'1042Bd Stammdaten Mitarb.'!P112)</f>
        <v/>
      </c>
      <c r="AQ116" s="270">
        <f>IF('1042Bd Stammdaten Mitarb.'!Y112&gt;0,AG116,0)</f>
        <v>0</v>
      </c>
      <c r="AR116" s="271">
        <f>IF('1042Bd Stammdaten Mitarb.'!Y112&gt;0,'1042Bd Stammdaten Mitarb.'!T112,0)</f>
        <v>0</v>
      </c>
      <c r="AS116" s="267" t="str">
        <f t="shared" si="56"/>
        <v/>
      </c>
      <c r="AT116" s="267">
        <f>'1042Bd Stammdaten Mitarb.'!P112</f>
        <v>0</v>
      </c>
      <c r="AU116" s="267">
        <f t="shared" si="57"/>
        <v>0</v>
      </c>
      <c r="AV116" s="272"/>
    </row>
    <row r="117" spans="1:48" s="57" customFormat="1" ht="16.899999999999999" customHeight="1" x14ac:dyDescent="0.25">
      <c r="A117" s="304" t="str">
        <f>IF('1042Bd Stammdaten Mitarb.'!A113="","",'1042Bd Stammdaten Mitarb.'!A113)</f>
        <v/>
      </c>
      <c r="B117" s="305" t="str">
        <f>IF('1042Bd Stammdaten Mitarb.'!B113="","",'1042Bd Stammdaten Mitarb.'!B113)</f>
        <v/>
      </c>
      <c r="C117" s="261" t="str">
        <f>IF('1042Bd Stammdaten Mitarb.'!C113="","",'1042Bd Stammdaten Mitarb.'!C113)</f>
        <v/>
      </c>
      <c r="D117" s="340" t="str">
        <f>IF('1042Bd Stammdaten Mitarb.'!AJ113="","",'1042Bd Stammdaten Mitarb.'!AJ113)</f>
        <v/>
      </c>
      <c r="E117" s="341" t="str">
        <f>IF('1042Bd Stammdaten Mitarb.'!N113="","",'1042Bd Stammdaten Mitarb.'!N113)</f>
        <v/>
      </c>
      <c r="F117" s="342" t="str">
        <f>IF('1042Bd Stammdaten Mitarb.'!O113="","",'1042Bd Stammdaten Mitarb.'!O113)</f>
        <v/>
      </c>
      <c r="G117" s="343" t="str">
        <f>IF('1042Bd Stammdaten Mitarb.'!P113="","",'1042Bd Stammdaten Mitarb.'!P113)</f>
        <v/>
      </c>
      <c r="H117" s="344" t="str">
        <f>IF('1042Bd Stammdaten Mitarb.'!Q113="","",'1042Bd Stammdaten Mitarb.'!Q113)</f>
        <v/>
      </c>
      <c r="I117" s="345" t="str">
        <f>IF('1042Bd Stammdaten Mitarb.'!R113="","",'1042Bd Stammdaten Mitarb.'!R113)</f>
        <v/>
      </c>
      <c r="J117" s="346" t="str">
        <f t="shared" si="33"/>
        <v/>
      </c>
      <c r="K117" s="342" t="str">
        <f t="shared" si="34"/>
        <v/>
      </c>
      <c r="L117" s="342" t="str">
        <f>IF('1042Bd Stammdaten Mitarb.'!S113="","",'1042Bd Stammdaten Mitarb.'!S113)</f>
        <v/>
      </c>
      <c r="M117" s="347" t="str">
        <f t="shared" si="35"/>
        <v/>
      </c>
      <c r="N117" s="340" t="str">
        <f t="shared" si="36"/>
        <v/>
      </c>
      <c r="O117" s="348" t="str">
        <f t="shared" si="37"/>
        <v/>
      </c>
      <c r="P117" s="349" t="str">
        <f t="shared" si="38"/>
        <v/>
      </c>
      <c r="Q117" s="350" t="str">
        <f t="shared" si="39"/>
        <v/>
      </c>
      <c r="R117" s="351" t="str">
        <f t="shared" si="40"/>
        <v/>
      </c>
      <c r="S117" s="340" t="str">
        <f t="shared" si="41"/>
        <v/>
      </c>
      <c r="T117" s="342" t="str">
        <f>IF(R117="","",MAX((O117-AR117)*'1042Ad Antrag'!$B$31,0))</f>
        <v/>
      </c>
      <c r="U117" s="352" t="str">
        <f t="shared" si="42"/>
        <v/>
      </c>
      <c r="V117" s="262"/>
      <c r="W117" s="263"/>
      <c r="X117" s="190">
        <f>'1042Bd Stammdaten Mitarb.'!M113</f>
        <v>0</v>
      </c>
      <c r="Y117" s="264" t="str">
        <f t="shared" si="43"/>
        <v/>
      </c>
      <c r="Z117" s="265" t="str">
        <f>IF(A117="","",'1042Bd Stammdaten Mitarb.'!Q113-'1042Bd Stammdaten Mitarb.'!R113)</f>
        <v/>
      </c>
      <c r="AA117" s="265" t="str">
        <f t="shared" si="44"/>
        <v/>
      </c>
      <c r="AB117" s="266" t="str">
        <f t="shared" si="45"/>
        <v/>
      </c>
      <c r="AC117" s="266" t="str">
        <f t="shared" si="46"/>
        <v/>
      </c>
      <c r="AD117" s="266" t="str">
        <f t="shared" si="47"/>
        <v/>
      </c>
      <c r="AE117" s="267" t="str">
        <f t="shared" si="48"/>
        <v/>
      </c>
      <c r="AF117" s="267" t="str">
        <f>IF(K117="","",K117*AF$8 - MAX('1042Bd Stammdaten Mitarb.'!S113-M117,0))</f>
        <v/>
      </c>
      <c r="AG117" s="267" t="str">
        <f t="shared" si="49"/>
        <v/>
      </c>
      <c r="AH117" s="267" t="str">
        <f t="shared" si="50"/>
        <v/>
      </c>
      <c r="AI117" s="267" t="str">
        <f t="shared" si="51"/>
        <v/>
      </c>
      <c r="AJ117" s="267" t="str">
        <f>IF(OR($C117="",K117="",O117=""),"",MAX(P117+'1042Bd Stammdaten Mitarb.'!T113-O117,0))</f>
        <v/>
      </c>
      <c r="AK117" s="267" t="str">
        <f>IF('1042Bd Stammdaten Mitarb.'!T113="","",'1042Bd Stammdaten Mitarb.'!T113)</f>
        <v/>
      </c>
      <c r="AL117" s="267" t="str">
        <f t="shared" si="52"/>
        <v/>
      </c>
      <c r="AM117" s="268" t="str">
        <f t="shared" si="53"/>
        <v/>
      </c>
      <c r="AN117" s="269" t="str">
        <f t="shared" si="54"/>
        <v/>
      </c>
      <c r="AO117" s="267" t="str">
        <f t="shared" si="55"/>
        <v/>
      </c>
      <c r="AP117" s="267" t="str">
        <f>IF(E117="","",'1042Bd Stammdaten Mitarb.'!P113)</f>
        <v/>
      </c>
      <c r="AQ117" s="270">
        <f>IF('1042Bd Stammdaten Mitarb.'!Y113&gt;0,AG117,0)</f>
        <v>0</v>
      </c>
      <c r="AR117" s="271">
        <f>IF('1042Bd Stammdaten Mitarb.'!Y113&gt;0,'1042Bd Stammdaten Mitarb.'!T113,0)</f>
        <v>0</v>
      </c>
      <c r="AS117" s="267" t="str">
        <f t="shared" si="56"/>
        <v/>
      </c>
      <c r="AT117" s="267">
        <f>'1042Bd Stammdaten Mitarb.'!P113</f>
        <v>0</v>
      </c>
      <c r="AU117" s="267">
        <f t="shared" si="57"/>
        <v>0</v>
      </c>
      <c r="AV117" s="272"/>
    </row>
    <row r="118" spans="1:48" s="57" customFormat="1" ht="16.899999999999999" customHeight="1" x14ac:dyDescent="0.25">
      <c r="A118" s="304" t="str">
        <f>IF('1042Bd Stammdaten Mitarb.'!A114="","",'1042Bd Stammdaten Mitarb.'!A114)</f>
        <v/>
      </c>
      <c r="B118" s="305" t="str">
        <f>IF('1042Bd Stammdaten Mitarb.'!B114="","",'1042Bd Stammdaten Mitarb.'!B114)</f>
        <v/>
      </c>
      <c r="C118" s="261" t="str">
        <f>IF('1042Bd Stammdaten Mitarb.'!C114="","",'1042Bd Stammdaten Mitarb.'!C114)</f>
        <v/>
      </c>
      <c r="D118" s="340" t="str">
        <f>IF('1042Bd Stammdaten Mitarb.'!AJ114="","",'1042Bd Stammdaten Mitarb.'!AJ114)</f>
        <v/>
      </c>
      <c r="E118" s="341" t="str">
        <f>IF('1042Bd Stammdaten Mitarb.'!N114="","",'1042Bd Stammdaten Mitarb.'!N114)</f>
        <v/>
      </c>
      <c r="F118" s="342" t="str">
        <f>IF('1042Bd Stammdaten Mitarb.'!O114="","",'1042Bd Stammdaten Mitarb.'!O114)</f>
        <v/>
      </c>
      <c r="G118" s="343" t="str">
        <f>IF('1042Bd Stammdaten Mitarb.'!P114="","",'1042Bd Stammdaten Mitarb.'!P114)</f>
        <v/>
      </c>
      <c r="H118" s="344" t="str">
        <f>IF('1042Bd Stammdaten Mitarb.'!Q114="","",'1042Bd Stammdaten Mitarb.'!Q114)</f>
        <v/>
      </c>
      <c r="I118" s="345" t="str">
        <f>IF('1042Bd Stammdaten Mitarb.'!R114="","",'1042Bd Stammdaten Mitarb.'!R114)</f>
        <v/>
      </c>
      <c r="J118" s="346" t="str">
        <f t="shared" si="33"/>
        <v/>
      </c>
      <c r="K118" s="342" t="str">
        <f t="shared" si="34"/>
        <v/>
      </c>
      <c r="L118" s="342" t="str">
        <f>IF('1042Bd Stammdaten Mitarb.'!S114="","",'1042Bd Stammdaten Mitarb.'!S114)</f>
        <v/>
      </c>
      <c r="M118" s="347" t="str">
        <f t="shared" si="35"/>
        <v/>
      </c>
      <c r="N118" s="340" t="str">
        <f t="shared" si="36"/>
        <v/>
      </c>
      <c r="O118" s="348" t="str">
        <f t="shared" si="37"/>
        <v/>
      </c>
      <c r="P118" s="349" t="str">
        <f t="shared" si="38"/>
        <v/>
      </c>
      <c r="Q118" s="350" t="str">
        <f t="shared" si="39"/>
        <v/>
      </c>
      <c r="R118" s="351" t="str">
        <f t="shared" si="40"/>
        <v/>
      </c>
      <c r="S118" s="340" t="str">
        <f t="shared" si="41"/>
        <v/>
      </c>
      <c r="T118" s="342" t="str">
        <f>IF(R118="","",MAX((O118-AR118)*'1042Ad Antrag'!$B$31,0))</f>
        <v/>
      </c>
      <c r="U118" s="352" t="str">
        <f t="shared" si="42"/>
        <v/>
      </c>
      <c r="V118" s="262"/>
      <c r="W118" s="263"/>
      <c r="X118" s="190">
        <f>'1042Bd Stammdaten Mitarb.'!M114</f>
        <v>0</v>
      </c>
      <c r="Y118" s="264" t="str">
        <f t="shared" si="43"/>
        <v/>
      </c>
      <c r="Z118" s="265" t="str">
        <f>IF(A118="","",'1042Bd Stammdaten Mitarb.'!Q114-'1042Bd Stammdaten Mitarb.'!R114)</f>
        <v/>
      </c>
      <c r="AA118" s="265" t="str">
        <f t="shared" si="44"/>
        <v/>
      </c>
      <c r="AB118" s="266" t="str">
        <f t="shared" si="45"/>
        <v/>
      </c>
      <c r="AC118" s="266" t="str">
        <f t="shared" si="46"/>
        <v/>
      </c>
      <c r="AD118" s="266" t="str">
        <f t="shared" si="47"/>
        <v/>
      </c>
      <c r="AE118" s="267" t="str">
        <f t="shared" si="48"/>
        <v/>
      </c>
      <c r="AF118" s="267" t="str">
        <f>IF(K118="","",K118*AF$8 - MAX('1042Bd Stammdaten Mitarb.'!S114-M118,0))</f>
        <v/>
      </c>
      <c r="AG118" s="267" t="str">
        <f t="shared" si="49"/>
        <v/>
      </c>
      <c r="AH118" s="267" t="str">
        <f t="shared" si="50"/>
        <v/>
      </c>
      <c r="AI118" s="267" t="str">
        <f t="shared" si="51"/>
        <v/>
      </c>
      <c r="AJ118" s="267" t="str">
        <f>IF(OR($C118="",K118="",O118=""),"",MAX(P118+'1042Bd Stammdaten Mitarb.'!T114-O118,0))</f>
        <v/>
      </c>
      <c r="AK118" s="267" t="str">
        <f>IF('1042Bd Stammdaten Mitarb.'!T114="","",'1042Bd Stammdaten Mitarb.'!T114)</f>
        <v/>
      </c>
      <c r="AL118" s="267" t="str">
        <f t="shared" si="52"/>
        <v/>
      </c>
      <c r="AM118" s="268" t="str">
        <f t="shared" si="53"/>
        <v/>
      </c>
      <c r="AN118" s="269" t="str">
        <f t="shared" si="54"/>
        <v/>
      </c>
      <c r="AO118" s="267" t="str">
        <f t="shared" si="55"/>
        <v/>
      </c>
      <c r="AP118" s="267" t="str">
        <f>IF(E118="","",'1042Bd Stammdaten Mitarb.'!P114)</f>
        <v/>
      </c>
      <c r="AQ118" s="270">
        <f>IF('1042Bd Stammdaten Mitarb.'!Y114&gt;0,AG118,0)</f>
        <v>0</v>
      </c>
      <c r="AR118" s="271">
        <f>IF('1042Bd Stammdaten Mitarb.'!Y114&gt;0,'1042Bd Stammdaten Mitarb.'!T114,0)</f>
        <v>0</v>
      </c>
      <c r="AS118" s="267" t="str">
        <f t="shared" si="56"/>
        <v/>
      </c>
      <c r="AT118" s="267">
        <f>'1042Bd Stammdaten Mitarb.'!P114</f>
        <v>0</v>
      </c>
      <c r="AU118" s="267">
        <f t="shared" si="57"/>
        <v>0</v>
      </c>
      <c r="AV118" s="272"/>
    </row>
    <row r="119" spans="1:48" s="57" customFormat="1" ht="16.899999999999999" customHeight="1" x14ac:dyDescent="0.25">
      <c r="A119" s="304" t="str">
        <f>IF('1042Bd Stammdaten Mitarb.'!A115="","",'1042Bd Stammdaten Mitarb.'!A115)</f>
        <v/>
      </c>
      <c r="B119" s="305" t="str">
        <f>IF('1042Bd Stammdaten Mitarb.'!B115="","",'1042Bd Stammdaten Mitarb.'!B115)</f>
        <v/>
      </c>
      <c r="C119" s="261" t="str">
        <f>IF('1042Bd Stammdaten Mitarb.'!C115="","",'1042Bd Stammdaten Mitarb.'!C115)</f>
        <v/>
      </c>
      <c r="D119" s="340" t="str">
        <f>IF('1042Bd Stammdaten Mitarb.'!AJ115="","",'1042Bd Stammdaten Mitarb.'!AJ115)</f>
        <v/>
      </c>
      <c r="E119" s="341" t="str">
        <f>IF('1042Bd Stammdaten Mitarb.'!N115="","",'1042Bd Stammdaten Mitarb.'!N115)</f>
        <v/>
      </c>
      <c r="F119" s="342" t="str">
        <f>IF('1042Bd Stammdaten Mitarb.'!O115="","",'1042Bd Stammdaten Mitarb.'!O115)</f>
        <v/>
      </c>
      <c r="G119" s="343" t="str">
        <f>IF('1042Bd Stammdaten Mitarb.'!P115="","",'1042Bd Stammdaten Mitarb.'!P115)</f>
        <v/>
      </c>
      <c r="H119" s="344" t="str">
        <f>IF('1042Bd Stammdaten Mitarb.'!Q115="","",'1042Bd Stammdaten Mitarb.'!Q115)</f>
        <v/>
      </c>
      <c r="I119" s="345" t="str">
        <f>IF('1042Bd Stammdaten Mitarb.'!R115="","",'1042Bd Stammdaten Mitarb.'!R115)</f>
        <v/>
      </c>
      <c r="J119" s="346" t="str">
        <f t="shared" si="33"/>
        <v/>
      </c>
      <c r="K119" s="342" t="str">
        <f t="shared" si="34"/>
        <v/>
      </c>
      <c r="L119" s="342" t="str">
        <f>IF('1042Bd Stammdaten Mitarb.'!S115="","",'1042Bd Stammdaten Mitarb.'!S115)</f>
        <v/>
      </c>
      <c r="M119" s="347" t="str">
        <f t="shared" si="35"/>
        <v/>
      </c>
      <c r="N119" s="340" t="str">
        <f t="shared" si="36"/>
        <v/>
      </c>
      <c r="O119" s="348" t="str">
        <f t="shared" si="37"/>
        <v/>
      </c>
      <c r="P119" s="349" t="str">
        <f t="shared" si="38"/>
        <v/>
      </c>
      <c r="Q119" s="350" t="str">
        <f t="shared" si="39"/>
        <v/>
      </c>
      <c r="R119" s="351" t="str">
        <f t="shared" si="40"/>
        <v/>
      </c>
      <c r="S119" s="340" t="str">
        <f t="shared" si="41"/>
        <v/>
      </c>
      <c r="T119" s="342" t="str">
        <f>IF(R119="","",MAX((O119-AR119)*'1042Ad Antrag'!$B$31,0))</f>
        <v/>
      </c>
      <c r="U119" s="352" t="str">
        <f t="shared" si="42"/>
        <v/>
      </c>
      <c r="V119" s="262"/>
      <c r="W119" s="263"/>
      <c r="X119" s="190">
        <f>'1042Bd Stammdaten Mitarb.'!M115</f>
        <v>0</v>
      </c>
      <c r="Y119" s="264" t="str">
        <f t="shared" si="43"/>
        <v/>
      </c>
      <c r="Z119" s="265" t="str">
        <f>IF(A119="","",'1042Bd Stammdaten Mitarb.'!Q115-'1042Bd Stammdaten Mitarb.'!R115)</f>
        <v/>
      </c>
      <c r="AA119" s="265" t="str">
        <f t="shared" si="44"/>
        <v/>
      </c>
      <c r="AB119" s="266" t="str">
        <f t="shared" si="45"/>
        <v/>
      </c>
      <c r="AC119" s="266" t="str">
        <f t="shared" si="46"/>
        <v/>
      </c>
      <c r="AD119" s="266" t="str">
        <f t="shared" si="47"/>
        <v/>
      </c>
      <c r="AE119" s="267" t="str">
        <f t="shared" si="48"/>
        <v/>
      </c>
      <c r="AF119" s="267" t="str">
        <f>IF(K119="","",K119*AF$8 - MAX('1042Bd Stammdaten Mitarb.'!S115-M119,0))</f>
        <v/>
      </c>
      <c r="AG119" s="267" t="str">
        <f t="shared" si="49"/>
        <v/>
      </c>
      <c r="AH119" s="267" t="str">
        <f t="shared" si="50"/>
        <v/>
      </c>
      <c r="AI119" s="267" t="str">
        <f t="shared" si="51"/>
        <v/>
      </c>
      <c r="AJ119" s="267" t="str">
        <f>IF(OR($C119="",K119="",O119=""),"",MAX(P119+'1042Bd Stammdaten Mitarb.'!T115-O119,0))</f>
        <v/>
      </c>
      <c r="AK119" s="267" t="str">
        <f>IF('1042Bd Stammdaten Mitarb.'!T115="","",'1042Bd Stammdaten Mitarb.'!T115)</f>
        <v/>
      </c>
      <c r="AL119" s="267" t="str">
        <f t="shared" si="52"/>
        <v/>
      </c>
      <c r="AM119" s="268" t="str">
        <f t="shared" si="53"/>
        <v/>
      </c>
      <c r="AN119" s="269" t="str">
        <f t="shared" si="54"/>
        <v/>
      </c>
      <c r="AO119" s="267" t="str">
        <f t="shared" si="55"/>
        <v/>
      </c>
      <c r="AP119" s="267" t="str">
        <f>IF(E119="","",'1042Bd Stammdaten Mitarb.'!P115)</f>
        <v/>
      </c>
      <c r="AQ119" s="270">
        <f>IF('1042Bd Stammdaten Mitarb.'!Y115&gt;0,AG119,0)</f>
        <v>0</v>
      </c>
      <c r="AR119" s="271">
        <f>IF('1042Bd Stammdaten Mitarb.'!Y115&gt;0,'1042Bd Stammdaten Mitarb.'!T115,0)</f>
        <v>0</v>
      </c>
      <c r="AS119" s="267" t="str">
        <f t="shared" si="56"/>
        <v/>
      </c>
      <c r="AT119" s="267">
        <f>'1042Bd Stammdaten Mitarb.'!P115</f>
        <v>0</v>
      </c>
      <c r="AU119" s="267">
        <f t="shared" si="57"/>
        <v>0</v>
      </c>
      <c r="AV119" s="272"/>
    </row>
    <row r="120" spans="1:48" s="57" customFormat="1" ht="16.899999999999999" customHeight="1" x14ac:dyDescent="0.25">
      <c r="A120" s="304" t="str">
        <f>IF('1042Bd Stammdaten Mitarb.'!A116="","",'1042Bd Stammdaten Mitarb.'!A116)</f>
        <v/>
      </c>
      <c r="B120" s="305" t="str">
        <f>IF('1042Bd Stammdaten Mitarb.'!B116="","",'1042Bd Stammdaten Mitarb.'!B116)</f>
        <v/>
      </c>
      <c r="C120" s="261" t="str">
        <f>IF('1042Bd Stammdaten Mitarb.'!C116="","",'1042Bd Stammdaten Mitarb.'!C116)</f>
        <v/>
      </c>
      <c r="D120" s="340" t="str">
        <f>IF('1042Bd Stammdaten Mitarb.'!AJ116="","",'1042Bd Stammdaten Mitarb.'!AJ116)</f>
        <v/>
      </c>
      <c r="E120" s="341" t="str">
        <f>IF('1042Bd Stammdaten Mitarb.'!N116="","",'1042Bd Stammdaten Mitarb.'!N116)</f>
        <v/>
      </c>
      <c r="F120" s="342" t="str">
        <f>IF('1042Bd Stammdaten Mitarb.'!O116="","",'1042Bd Stammdaten Mitarb.'!O116)</f>
        <v/>
      </c>
      <c r="G120" s="343" t="str">
        <f>IF('1042Bd Stammdaten Mitarb.'!P116="","",'1042Bd Stammdaten Mitarb.'!P116)</f>
        <v/>
      </c>
      <c r="H120" s="344" t="str">
        <f>IF('1042Bd Stammdaten Mitarb.'!Q116="","",'1042Bd Stammdaten Mitarb.'!Q116)</f>
        <v/>
      </c>
      <c r="I120" s="345" t="str">
        <f>IF('1042Bd Stammdaten Mitarb.'!R116="","",'1042Bd Stammdaten Mitarb.'!R116)</f>
        <v/>
      </c>
      <c r="J120" s="346" t="str">
        <f t="shared" si="33"/>
        <v/>
      </c>
      <c r="K120" s="342" t="str">
        <f t="shared" si="34"/>
        <v/>
      </c>
      <c r="L120" s="342" t="str">
        <f>IF('1042Bd Stammdaten Mitarb.'!S116="","",'1042Bd Stammdaten Mitarb.'!S116)</f>
        <v/>
      </c>
      <c r="M120" s="347" t="str">
        <f t="shared" si="35"/>
        <v/>
      </c>
      <c r="N120" s="340" t="str">
        <f t="shared" si="36"/>
        <v/>
      </c>
      <c r="O120" s="348" t="str">
        <f t="shared" si="37"/>
        <v/>
      </c>
      <c r="P120" s="349" t="str">
        <f t="shared" si="38"/>
        <v/>
      </c>
      <c r="Q120" s="350" t="str">
        <f t="shared" si="39"/>
        <v/>
      </c>
      <c r="R120" s="351" t="str">
        <f t="shared" si="40"/>
        <v/>
      </c>
      <c r="S120" s="340" t="str">
        <f t="shared" si="41"/>
        <v/>
      </c>
      <c r="T120" s="342" t="str">
        <f>IF(R120="","",MAX((O120-AR120)*'1042Ad Antrag'!$B$31,0))</f>
        <v/>
      </c>
      <c r="U120" s="352" t="str">
        <f t="shared" si="42"/>
        <v/>
      </c>
      <c r="V120" s="262"/>
      <c r="W120" s="263"/>
      <c r="X120" s="190">
        <f>'1042Bd Stammdaten Mitarb.'!M116</f>
        <v>0</v>
      </c>
      <c r="Y120" s="264" t="str">
        <f t="shared" si="43"/>
        <v/>
      </c>
      <c r="Z120" s="265" t="str">
        <f>IF(A120="","",'1042Bd Stammdaten Mitarb.'!Q116-'1042Bd Stammdaten Mitarb.'!R116)</f>
        <v/>
      </c>
      <c r="AA120" s="265" t="str">
        <f t="shared" si="44"/>
        <v/>
      </c>
      <c r="AB120" s="266" t="str">
        <f t="shared" si="45"/>
        <v/>
      </c>
      <c r="AC120" s="266" t="str">
        <f t="shared" si="46"/>
        <v/>
      </c>
      <c r="AD120" s="266" t="str">
        <f t="shared" si="47"/>
        <v/>
      </c>
      <c r="AE120" s="267" t="str">
        <f t="shared" si="48"/>
        <v/>
      </c>
      <c r="AF120" s="267" t="str">
        <f>IF(K120="","",K120*AF$8 - MAX('1042Bd Stammdaten Mitarb.'!S116-M120,0))</f>
        <v/>
      </c>
      <c r="AG120" s="267" t="str">
        <f t="shared" si="49"/>
        <v/>
      </c>
      <c r="AH120" s="267" t="str">
        <f t="shared" si="50"/>
        <v/>
      </c>
      <c r="AI120" s="267" t="str">
        <f t="shared" si="51"/>
        <v/>
      </c>
      <c r="AJ120" s="267" t="str">
        <f>IF(OR($C120="",K120="",O120=""),"",MAX(P120+'1042Bd Stammdaten Mitarb.'!T116-O120,0))</f>
        <v/>
      </c>
      <c r="AK120" s="267" t="str">
        <f>IF('1042Bd Stammdaten Mitarb.'!T116="","",'1042Bd Stammdaten Mitarb.'!T116)</f>
        <v/>
      </c>
      <c r="AL120" s="267" t="str">
        <f t="shared" si="52"/>
        <v/>
      </c>
      <c r="AM120" s="268" t="str">
        <f t="shared" si="53"/>
        <v/>
      </c>
      <c r="AN120" s="269" t="str">
        <f t="shared" si="54"/>
        <v/>
      </c>
      <c r="AO120" s="267" t="str">
        <f t="shared" si="55"/>
        <v/>
      </c>
      <c r="AP120" s="267" t="str">
        <f>IF(E120="","",'1042Bd Stammdaten Mitarb.'!P116)</f>
        <v/>
      </c>
      <c r="AQ120" s="270">
        <f>IF('1042Bd Stammdaten Mitarb.'!Y116&gt;0,AG120,0)</f>
        <v>0</v>
      </c>
      <c r="AR120" s="271">
        <f>IF('1042Bd Stammdaten Mitarb.'!Y116&gt;0,'1042Bd Stammdaten Mitarb.'!T116,0)</f>
        <v>0</v>
      </c>
      <c r="AS120" s="267" t="str">
        <f t="shared" si="56"/>
        <v/>
      </c>
      <c r="AT120" s="267">
        <f>'1042Bd Stammdaten Mitarb.'!P116</f>
        <v>0</v>
      </c>
      <c r="AU120" s="267">
        <f t="shared" si="57"/>
        <v>0</v>
      </c>
      <c r="AV120" s="272"/>
    </row>
    <row r="121" spans="1:48" s="57" customFormat="1" ht="16.899999999999999" customHeight="1" x14ac:dyDescent="0.25">
      <c r="A121" s="304" t="str">
        <f>IF('1042Bd Stammdaten Mitarb.'!A117="","",'1042Bd Stammdaten Mitarb.'!A117)</f>
        <v/>
      </c>
      <c r="B121" s="305" t="str">
        <f>IF('1042Bd Stammdaten Mitarb.'!B117="","",'1042Bd Stammdaten Mitarb.'!B117)</f>
        <v/>
      </c>
      <c r="C121" s="261" t="str">
        <f>IF('1042Bd Stammdaten Mitarb.'!C117="","",'1042Bd Stammdaten Mitarb.'!C117)</f>
        <v/>
      </c>
      <c r="D121" s="340" t="str">
        <f>IF('1042Bd Stammdaten Mitarb.'!AJ117="","",'1042Bd Stammdaten Mitarb.'!AJ117)</f>
        <v/>
      </c>
      <c r="E121" s="341" t="str">
        <f>IF('1042Bd Stammdaten Mitarb.'!N117="","",'1042Bd Stammdaten Mitarb.'!N117)</f>
        <v/>
      </c>
      <c r="F121" s="342" t="str">
        <f>IF('1042Bd Stammdaten Mitarb.'!O117="","",'1042Bd Stammdaten Mitarb.'!O117)</f>
        <v/>
      </c>
      <c r="G121" s="343" t="str">
        <f>IF('1042Bd Stammdaten Mitarb.'!P117="","",'1042Bd Stammdaten Mitarb.'!P117)</f>
        <v/>
      </c>
      <c r="H121" s="344" t="str">
        <f>IF('1042Bd Stammdaten Mitarb.'!Q117="","",'1042Bd Stammdaten Mitarb.'!Q117)</f>
        <v/>
      </c>
      <c r="I121" s="345" t="str">
        <f>IF('1042Bd Stammdaten Mitarb.'!R117="","",'1042Bd Stammdaten Mitarb.'!R117)</f>
        <v/>
      </c>
      <c r="J121" s="346" t="str">
        <f t="shared" si="33"/>
        <v/>
      </c>
      <c r="K121" s="342" t="str">
        <f t="shared" si="34"/>
        <v/>
      </c>
      <c r="L121" s="342" t="str">
        <f>IF('1042Bd Stammdaten Mitarb.'!S117="","",'1042Bd Stammdaten Mitarb.'!S117)</f>
        <v/>
      </c>
      <c r="M121" s="347" t="str">
        <f t="shared" si="35"/>
        <v/>
      </c>
      <c r="N121" s="340" t="str">
        <f t="shared" si="36"/>
        <v/>
      </c>
      <c r="O121" s="348" t="str">
        <f t="shared" si="37"/>
        <v/>
      </c>
      <c r="P121" s="349" t="str">
        <f t="shared" si="38"/>
        <v/>
      </c>
      <c r="Q121" s="350" t="str">
        <f t="shared" si="39"/>
        <v/>
      </c>
      <c r="R121" s="351" t="str">
        <f t="shared" si="40"/>
        <v/>
      </c>
      <c r="S121" s="340" t="str">
        <f t="shared" si="41"/>
        <v/>
      </c>
      <c r="T121" s="342" t="str">
        <f>IF(R121="","",MAX((O121-AR121)*'1042Ad Antrag'!$B$31,0))</f>
        <v/>
      </c>
      <c r="U121" s="352" t="str">
        <f t="shared" si="42"/>
        <v/>
      </c>
      <c r="V121" s="262"/>
      <c r="W121" s="263"/>
      <c r="X121" s="190">
        <f>'1042Bd Stammdaten Mitarb.'!M117</f>
        <v>0</v>
      </c>
      <c r="Y121" s="264" t="str">
        <f t="shared" si="43"/>
        <v/>
      </c>
      <c r="Z121" s="265" t="str">
        <f>IF(A121="","",'1042Bd Stammdaten Mitarb.'!Q117-'1042Bd Stammdaten Mitarb.'!R117)</f>
        <v/>
      </c>
      <c r="AA121" s="265" t="str">
        <f t="shared" si="44"/>
        <v/>
      </c>
      <c r="AB121" s="266" t="str">
        <f t="shared" si="45"/>
        <v/>
      </c>
      <c r="AC121" s="266" t="str">
        <f t="shared" si="46"/>
        <v/>
      </c>
      <c r="AD121" s="266" t="str">
        <f t="shared" si="47"/>
        <v/>
      </c>
      <c r="AE121" s="267" t="str">
        <f t="shared" si="48"/>
        <v/>
      </c>
      <c r="AF121" s="267" t="str">
        <f>IF(K121="","",K121*AF$8 - MAX('1042Bd Stammdaten Mitarb.'!S117-M121,0))</f>
        <v/>
      </c>
      <c r="AG121" s="267" t="str">
        <f t="shared" si="49"/>
        <v/>
      </c>
      <c r="AH121" s="267" t="str">
        <f t="shared" si="50"/>
        <v/>
      </c>
      <c r="AI121" s="267" t="str">
        <f t="shared" si="51"/>
        <v/>
      </c>
      <c r="AJ121" s="267" t="str">
        <f>IF(OR($C121="",K121="",O121=""),"",MAX(P121+'1042Bd Stammdaten Mitarb.'!T117-O121,0))</f>
        <v/>
      </c>
      <c r="AK121" s="267" t="str">
        <f>IF('1042Bd Stammdaten Mitarb.'!T117="","",'1042Bd Stammdaten Mitarb.'!T117)</f>
        <v/>
      </c>
      <c r="AL121" s="267" t="str">
        <f t="shared" si="52"/>
        <v/>
      </c>
      <c r="AM121" s="268" t="str">
        <f t="shared" si="53"/>
        <v/>
      </c>
      <c r="AN121" s="269" t="str">
        <f t="shared" si="54"/>
        <v/>
      </c>
      <c r="AO121" s="267" t="str">
        <f t="shared" si="55"/>
        <v/>
      </c>
      <c r="AP121" s="267" t="str">
        <f>IF(E121="","",'1042Bd Stammdaten Mitarb.'!P117)</f>
        <v/>
      </c>
      <c r="AQ121" s="270">
        <f>IF('1042Bd Stammdaten Mitarb.'!Y117&gt;0,AG121,0)</f>
        <v>0</v>
      </c>
      <c r="AR121" s="271">
        <f>IF('1042Bd Stammdaten Mitarb.'!Y117&gt;0,'1042Bd Stammdaten Mitarb.'!T117,0)</f>
        <v>0</v>
      </c>
      <c r="AS121" s="267" t="str">
        <f t="shared" si="56"/>
        <v/>
      </c>
      <c r="AT121" s="267">
        <f>'1042Bd Stammdaten Mitarb.'!P117</f>
        <v>0</v>
      </c>
      <c r="AU121" s="267">
        <f t="shared" si="57"/>
        <v>0</v>
      </c>
      <c r="AV121" s="272"/>
    </row>
    <row r="122" spans="1:48" s="57" customFormat="1" ht="16.899999999999999" customHeight="1" x14ac:dyDescent="0.25">
      <c r="A122" s="304" t="str">
        <f>IF('1042Bd Stammdaten Mitarb.'!A118="","",'1042Bd Stammdaten Mitarb.'!A118)</f>
        <v/>
      </c>
      <c r="B122" s="305" t="str">
        <f>IF('1042Bd Stammdaten Mitarb.'!B118="","",'1042Bd Stammdaten Mitarb.'!B118)</f>
        <v/>
      </c>
      <c r="C122" s="261" t="str">
        <f>IF('1042Bd Stammdaten Mitarb.'!C118="","",'1042Bd Stammdaten Mitarb.'!C118)</f>
        <v/>
      </c>
      <c r="D122" s="340" t="str">
        <f>IF('1042Bd Stammdaten Mitarb.'!AJ118="","",'1042Bd Stammdaten Mitarb.'!AJ118)</f>
        <v/>
      </c>
      <c r="E122" s="341" t="str">
        <f>IF('1042Bd Stammdaten Mitarb.'!N118="","",'1042Bd Stammdaten Mitarb.'!N118)</f>
        <v/>
      </c>
      <c r="F122" s="342" t="str">
        <f>IF('1042Bd Stammdaten Mitarb.'!O118="","",'1042Bd Stammdaten Mitarb.'!O118)</f>
        <v/>
      </c>
      <c r="G122" s="343" t="str">
        <f>IF('1042Bd Stammdaten Mitarb.'!P118="","",'1042Bd Stammdaten Mitarb.'!P118)</f>
        <v/>
      </c>
      <c r="H122" s="344" t="str">
        <f>IF('1042Bd Stammdaten Mitarb.'!Q118="","",'1042Bd Stammdaten Mitarb.'!Q118)</f>
        <v/>
      </c>
      <c r="I122" s="345" t="str">
        <f>IF('1042Bd Stammdaten Mitarb.'!R118="","",'1042Bd Stammdaten Mitarb.'!R118)</f>
        <v/>
      </c>
      <c r="J122" s="346" t="str">
        <f t="shared" si="33"/>
        <v/>
      </c>
      <c r="K122" s="342" t="str">
        <f t="shared" si="34"/>
        <v/>
      </c>
      <c r="L122" s="342" t="str">
        <f>IF('1042Bd Stammdaten Mitarb.'!S118="","",'1042Bd Stammdaten Mitarb.'!S118)</f>
        <v/>
      </c>
      <c r="M122" s="347" t="str">
        <f t="shared" si="35"/>
        <v/>
      </c>
      <c r="N122" s="340" t="str">
        <f t="shared" si="36"/>
        <v/>
      </c>
      <c r="O122" s="348" t="str">
        <f t="shared" si="37"/>
        <v/>
      </c>
      <c r="P122" s="349" t="str">
        <f t="shared" si="38"/>
        <v/>
      </c>
      <c r="Q122" s="350" t="str">
        <f t="shared" si="39"/>
        <v/>
      </c>
      <c r="R122" s="351" t="str">
        <f t="shared" si="40"/>
        <v/>
      </c>
      <c r="S122" s="340" t="str">
        <f t="shared" si="41"/>
        <v/>
      </c>
      <c r="T122" s="342" t="str">
        <f>IF(R122="","",MAX((O122-AR122)*'1042Ad Antrag'!$B$31,0))</f>
        <v/>
      </c>
      <c r="U122" s="352" t="str">
        <f t="shared" si="42"/>
        <v/>
      </c>
      <c r="V122" s="262"/>
      <c r="W122" s="263"/>
      <c r="X122" s="190">
        <f>'1042Bd Stammdaten Mitarb.'!M118</f>
        <v>0</v>
      </c>
      <c r="Y122" s="264" t="str">
        <f t="shared" si="43"/>
        <v/>
      </c>
      <c r="Z122" s="265" t="str">
        <f>IF(A122="","",'1042Bd Stammdaten Mitarb.'!Q118-'1042Bd Stammdaten Mitarb.'!R118)</f>
        <v/>
      </c>
      <c r="AA122" s="265" t="str">
        <f t="shared" si="44"/>
        <v/>
      </c>
      <c r="AB122" s="266" t="str">
        <f t="shared" si="45"/>
        <v/>
      </c>
      <c r="AC122" s="266" t="str">
        <f t="shared" si="46"/>
        <v/>
      </c>
      <c r="AD122" s="266" t="str">
        <f t="shared" si="47"/>
        <v/>
      </c>
      <c r="AE122" s="267" t="str">
        <f t="shared" si="48"/>
        <v/>
      </c>
      <c r="AF122" s="267" t="str">
        <f>IF(K122="","",K122*AF$8 - MAX('1042Bd Stammdaten Mitarb.'!S118-M122,0))</f>
        <v/>
      </c>
      <c r="AG122" s="267" t="str">
        <f t="shared" si="49"/>
        <v/>
      </c>
      <c r="AH122" s="267" t="str">
        <f t="shared" si="50"/>
        <v/>
      </c>
      <c r="AI122" s="267" t="str">
        <f t="shared" si="51"/>
        <v/>
      </c>
      <c r="AJ122" s="267" t="str">
        <f>IF(OR($C122="",K122="",O122=""),"",MAX(P122+'1042Bd Stammdaten Mitarb.'!T118-O122,0))</f>
        <v/>
      </c>
      <c r="AK122" s="267" t="str">
        <f>IF('1042Bd Stammdaten Mitarb.'!T118="","",'1042Bd Stammdaten Mitarb.'!T118)</f>
        <v/>
      </c>
      <c r="AL122" s="267" t="str">
        <f t="shared" si="52"/>
        <v/>
      </c>
      <c r="AM122" s="268" t="str">
        <f t="shared" si="53"/>
        <v/>
      </c>
      <c r="AN122" s="269" t="str">
        <f t="shared" si="54"/>
        <v/>
      </c>
      <c r="AO122" s="267" t="str">
        <f t="shared" si="55"/>
        <v/>
      </c>
      <c r="AP122" s="267" t="str">
        <f>IF(E122="","",'1042Bd Stammdaten Mitarb.'!P118)</f>
        <v/>
      </c>
      <c r="AQ122" s="270">
        <f>IF('1042Bd Stammdaten Mitarb.'!Y118&gt;0,AG122,0)</f>
        <v>0</v>
      </c>
      <c r="AR122" s="271">
        <f>IF('1042Bd Stammdaten Mitarb.'!Y118&gt;0,'1042Bd Stammdaten Mitarb.'!T118,0)</f>
        <v>0</v>
      </c>
      <c r="AS122" s="267" t="str">
        <f t="shared" si="56"/>
        <v/>
      </c>
      <c r="AT122" s="267">
        <f>'1042Bd Stammdaten Mitarb.'!P118</f>
        <v>0</v>
      </c>
      <c r="AU122" s="267">
        <f t="shared" si="57"/>
        <v>0</v>
      </c>
      <c r="AV122" s="272"/>
    </row>
    <row r="123" spans="1:48" s="57" customFormat="1" ht="16.899999999999999" customHeight="1" x14ac:dyDescent="0.25">
      <c r="A123" s="304" t="str">
        <f>IF('1042Bd Stammdaten Mitarb.'!A119="","",'1042Bd Stammdaten Mitarb.'!A119)</f>
        <v/>
      </c>
      <c r="B123" s="305" t="str">
        <f>IF('1042Bd Stammdaten Mitarb.'!B119="","",'1042Bd Stammdaten Mitarb.'!B119)</f>
        <v/>
      </c>
      <c r="C123" s="261" t="str">
        <f>IF('1042Bd Stammdaten Mitarb.'!C119="","",'1042Bd Stammdaten Mitarb.'!C119)</f>
        <v/>
      </c>
      <c r="D123" s="340" t="str">
        <f>IF('1042Bd Stammdaten Mitarb.'!AJ119="","",'1042Bd Stammdaten Mitarb.'!AJ119)</f>
        <v/>
      </c>
      <c r="E123" s="341" t="str">
        <f>IF('1042Bd Stammdaten Mitarb.'!N119="","",'1042Bd Stammdaten Mitarb.'!N119)</f>
        <v/>
      </c>
      <c r="F123" s="342" t="str">
        <f>IF('1042Bd Stammdaten Mitarb.'!O119="","",'1042Bd Stammdaten Mitarb.'!O119)</f>
        <v/>
      </c>
      <c r="G123" s="343" t="str">
        <f>IF('1042Bd Stammdaten Mitarb.'!P119="","",'1042Bd Stammdaten Mitarb.'!P119)</f>
        <v/>
      </c>
      <c r="H123" s="344" t="str">
        <f>IF('1042Bd Stammdaten Mitarb.'!Q119="","",'1042Bd Stammdaten Mitarb.'!Q119)</f>
        <v/>
      </c>
      <c r="I123" s="345" t="str">
        <f>IF('1042Bd Stammdaten Mitarb.'!R119="","",'1042Bd Stammdaten Mitarb.'!R119)</f>
        <v/>
      </c>
      <c r="J123" s="346" t="str">
        <f t="shared" si="33"/>
        <v/>
      </c>
      <c r="K123" s="342" t="str">
        <f t="shared" si="34"/>
        <v/>
      </c>
      <c r="L123" s="342" t="str">
        <f>IF('1042Bd Stammdaten Mitarb.'!S119="","",'1042Bd Stammdaten Mitarb.'!S119)</f>
        <v/>
      </c>
      <c r="M123" s="347" t="str">
        <f t="shared" si="35"/>
        <v/>
      </c>
      <c r="N123" s="340" t="str">
        <f t="shared" si="36"/>
        <v/>
      </c>
      <c r="O123" s="348" t="str">
        <f t="shared" si="37"/>
        <v/>
      </c>
      <c r="P123" s="349" t="str">
        <f t="shared" si="38"/>
        <v/>
      </c>
      <c r="Q123" s="350" t="str">
        <f t="shared" si="39"/>
        <v/>
      </c>
      <c r="R123" s="351" t="str">
        <f t="shared" si="40"/>
        <v/>
      </c>
      <c r="S123" s="340" t="str">
        <f t="shared" si="41"/>
        <v/>
      </c>
      <c r="T123" s="342" t="str">
        <f>IF(R123="","",MAX((O123-AR123)*'1042Ad Antrag'!$B$31,0))</f>
        <v/>
      </c>
      <c r="U123" s="352" t="str">
        <f t="shared" si="42"/>
        <v/>
      </c>
      <c r="V123" s="262"/>
      <c r="W123" s="263"/>
      <c r="X123" s="190">
        <f>'1042Bd Stammdaten Mitarb.'!M119</f>
        <v>0</v>
      </c>
      <c r="Y123" s="264" t="str">
        <f t="shared" si="43"/>
        <v/>
      </c>
      <c r="Z123" s="265" t="str">
        <f>IF(A123="","",'1042Bd Stammdaten Mitarb.'!Q119-'1042Bd Stammdaten Mitarb.'!R119)</f>
        <v/>
      </c>
      <c r="AA123" s="265" t="str">
        <f t="shared" si="44"/>
        <v/>
      </c>
      <c r="AB123" s="266" t="str">
        <f t="shared" si="45"/>
        <v/>
      </c>
      <c r="AC123" s="266" t="str">
        <f t="shared" si="46"/>
        <v/>
      </c>
      <c r="AD123" s="266" t="str">
        <f t="shared" si="47"/>
        <v/>
      </c>
      <c r="AE123" s="267" t="str">
        <f t="shared" si="48"/>
        <v/>
      </c>
      <c r="AF123" s="267" t="str">
        <f>IF(K123="","",K123*AF$8 - MAX('1042Bd Stammdaten Mitarb.'!S119-M123,0))</f>
        <v/>
      </c>
      <c r="AG123" s="267" t="str">
        <f t="shared" si="49"/>
        <v/>
      </c>
      <c r="AH123" s="267" t="str">
        <f t="shared" si="50"/>
        <v/>
      </c>
      <c r="AI123" s="267" t="str">
        <f t="shared" si="51"/>
        <v/>
      </c>
      <c r="AJ123" s="267" t="str">
        <f>IF(OR($C123="",K123="",O123=""),"",MAX(P123+'1042Bd Stammdaten Mitarb.'!T119-O123,0))</f>
        <v/>
      </c>
      <c r="AK123" s="267" t="str">
        <f>IF('1042Bd Stammdaten Mitarb.'!T119="","",'1042Bd Stammdaten Mitarb.'!T119)</f>
        <v/>
      </c>
      <c r="AL123" s="267" t="str">
        <f t="shared" si="52"/>
        <v/>
      </c>
      <c r="AM123" s="268" t="str">
        <f t="shared" si="53"/>
        <v/>
      </c>
      <c r="AN123" s="269" t="str">
        <f t="shared" si="54"/>
        <v/>
      </c>
      <c r="AO123" s="267" t="str">
        <f t="shared" si="55"/>
        <v/>
      </c>
      <c r="AP123" s="267" t="str">
        <f>IF(E123="","",'1042Bd Stammdaten Mitarb.'!P119)</f>
        <v/>
      </c>
      <c r="AQ123" s="270">
        <f>IF('1042Bd Stammdaten Mitarb.'!Y119&gt;0,AG123,0)</f>
        <v>0</v>
      </c>
      <c r="AR123" s="271">
        <f>IF('1042Bd Stammdaten Mitarb.'!Y119&gt;0,'1042Bd Stammdaten Mitarb.'!T119,0)</f>
        <v>0</v>
      </c>
      <c r="AS123" s="267" t="str">
        <f t="shared" si="56"/>
        <v/>
      </c>
      <c r="AT123" s="267">
        <f>'1042Bd Stammdaten Mitarb.'!P119</f>
        <v>0</v>
      </c>
      <c r="AU123" s="267">
        <f t="shared" si="57"/>
        <v>0</v>
      </c>
      <c r="AV123" s="272"/>
    </row>
    <row r="124" spans="1:48" s="57" customFormat="1" ht="16.899999999999999" customHeight="1" x14ac:dyDescent="0.25">
      <c r="A124" s="304" t="str">
        <f>IF('1042Bd Stammdaten Mitarb.'!A120="","",'1042Bd Stammdaten Mitarb.'!A120)</f>
        <v/>
      </c>
      <c r="B124" s="305" t="str">
        <f>IF('1042Bd Stammdaten Mitarb.'!B120="","",'1042Bd Stammdaten Mitarb.'!B120)</f>
        <v/>
      </c>
      <c r="C124" s="261" t="str">
        <f>IF('1042Bd Stammdaten Mitarb.'!C120="","",'1042Bd Stammdaten Mitarb.'!C120)</f>
        <v/>
      </c>
      <c r="D124" s="340" t="str">
        <f>IF('1042Bd Stammdaten Mitarb.'!AJ120="","",'1042Bd Stammdaten Mitarb.'!AJ120)</f>
        <v/>
      </c>
      <c r="E124" s="341" t="str">
        <f>IF('1042Bd Stammdaten Mitarb.'!N120="","",'1042Bd Stammdaten Mitarb.'!N120)</f>
        <v/>
      </c>
      <c r="F124" s="342" t="str">
        <f>IF('1042Bd Stammdaten Mitarb.'!O120="","",'1042Bd Stammdaten Mitarb.'!O120)</f>
        <v/>
      </c>
      <c r="G124" s="343" t="str">
        <f>IF('1042Bd Stammdaten Mitarb.'!P120="","",'1042Bd Stammdaten Mitarb.'!P120)</f>
        <v/>
      </c>
      <c r="H124" s="344" t="str">
        <f>IF('1042Bd Stammdaten Mitarb.'!Q120="","",'1042Bd Stammdaten Mitarb.'!Q120)</f>
        <v/>
      </c>
      <c r="I124" s="345" t="str">
        <f>IF('1042Bd Stammdaten Mitarb.'!R120="","",'1042Bd Stammdaten Mitarb.'!R120)</f>
        <v/>
      </c>
      <c r="J124" s="346" t="str">
        <f t="shared" si="33"/>
        <v/>
      </c>
      <c r="K124" s="342" t="str">
        <f t="shared" si="34"/>
        <v/>
      </c>
      <c r="L124" s="342" t="str">
        <f>IF('1042Bd Stammdaten Mitarb.'!S120="","",'1042Bd Stammdaten Mitarb.'!S120)</f>
        <v/>
      </c>
      <c r="M124" s="347" t="str">
        <f t="shared" si="35"/>
        <v/>
      </c>
      <c r="N124" s="340" t="str">
        <f t="shared" si="36"/>
        <v/>
      </c>
      <c r="O124" s="348" t="str">
        <f t="shared" si="37"/>
        <v/>
      </c>
      <c r="P124" s="349" t="str">
        <f t="shared" si="38"/>
        <v/>
      </c>
      <c r="Q124" s="350" t="str">
        <f t="shared" si="39"/>
        <v/>
      </c>
      <c r="R124" s="351" t="str">
        <f t="shared" si="40"/>
        <v/>
      </c>
      <c r="S124" s="340" t="str">
        <f t="shared" si="41"/>
        <v/>
      </c>
      <c r="T124" s="342" t="str">
        <f>IF(R124="","",MAX((O124-AR124)*'1042Ad Antrag'!$B$31,0))</f>
        <v/>
      </c>
      <c r="U124" s="352" t="str">
        <f t="shared" si="42"/>
        <v/>
      </c>
      <c r="V124" s="262"/>
      <c r="W124" s="263"/>
      <c r="X124" s="190">
        <f>'1042Bd Stammdaten Mitarb.'!M120</f>
        <v>0</v>
      </c>
      <c r="Y124" s="264" t="str">
        <f t="shared" si="43"/>
        <v/>
      </c>
      <c r="Z124" s="265" t="str">
        <f>IF(A124="","",'1042Bd Stammdaten Mitarb.'!Q120-'1042Bd Stammdaten Mitarb.'!R120)</f>
        <v/>
      </c>
      <c r="AA124" s="265" t="str">
        <f t="shared" si="44"/>
        <v/>
      </c>
      <c r="AB124" s="266" t="str">
        <f t="shared" si="45"/>
        <v/>
      </c>
      <c r="AC124" s="266" t="str">
        <f t="shared" si="46"/>
        <v/>
      </c>
      <c r="AD124" s="266" t="str">
        <f t="shared" si="47"/>
        <v/>
      </c>
      <c r="AE124" s="267" t="str">
        <f t="shared" si="48"/>
        <v/>
      </c>
      <c r="AF124" s="267" t="str">
        <f>IF(K124="","",K124*AF$8 - MAX('1042Bd Stammdaten Mitarb.'!S120-M124,0))</f>
        <v/>
      </c>
      <c r="AG124" s="267" t="str">
        <f t="shared" si="49"/>
        <v/>
      </c>
      <c r="AH124" s="267" t="str">
        <f t="shared" si="50"/>
        <v/>
      </c>
      <c r="AI124" s="267" t="str">
        <f t="shared" si="51"/>
        <v/>
      </c>
      <c r="AJ124" s="267" t="str">
        <f>IF(OR($C124="",K124="",O124=""),"",MAX(P124+'1042Bd Stammdaten Mitarb.'!T120-O124,0))</f>
        <v/>
      </c>
      <c r="AK124" s="267" t="str">
        <f>IF('1042Bd Stammdaten Mitarb.'!T120="","",'1042Bd Stammdaten Mitarb.'!T120)</f>
        <v/>
      </c>
      <c r="AL124" s="267" t="str">
        <f t="shared" si="52"/>
        <v/>
      </c>
      <c r="AM124" s="268" t="str">
        <f t="shared" si="53"/>
        <v/>
      </c>
      <c r="AN124" s="269" t="str">
        <f t="shared" si="54"/>
        <v/>
      </c>
      <c r="AO124" s="267" t="str">
        <f t="shared" si="55"/>
        <v/>
      </c>
      <c r="AP124" s="267" t="str">
        <f>IF(E124="","",'1042Bd Stammdaten Mitarb.'!P120)</f>
        <v/>
      </c>
      <c r="AQ124" s="270">
        <f>IF('1042Bd Stammdaten Mitarb.'!Y120&gt;0,AG124,0)</f>
        <v>0</v>
      </c>
      <c r="AR124" s="271">
        <f>IF('1042Bd Stammdaten Mitarb.'!Y120&gt;0,'1042Bd Stammdaten Mitarb.'!T120,0)</f>
        <v>0</v>
      </c>
      <c r="AS124" s="267" t="str">
        <f t="shared" si="56"/>
        <v/>
      </c>
      <c r="AT124" s="267">
        <f>'1042Bd Stammdaten Mitarb.'!P120</f>
        <v>0</v>
      </c>
      <c r="AU124" s="267">
        <f t="shared" si="57"/>
        <v>0</v>
      </c>
      <c r="AV124" s="272"/>
    </row>
    <row r="125" spans="1:48" s="57" customFormat="1" ht="16.899999999999999" customHeight="1" x14ac:dyDescent="0.25">
      <c r="A125" s="304" t="str">
        <f>IF('1042Bd Stammdaten Mitarb.'!A121="","",'1042Bd Stammdaten Mitarb.'!A121)</f>
        <v/>
      </c>
      <c r="B125" s="305" t="str">
        <f>IF('1042Bd Stammdaten Mitarb.'!B121="","",'1042Bd Stammdaten Mitarb.'!B121)</f>
        <v/>
      </c>
      <c r="C125" s="261" t="str">
        <f>IF('1042Bd Stammdaten Mitarb.'!C121="","",'1042Bd Stammdaten Mitarb.'!C121)</f>
        <v/>
      </c>
      <c r="D125" s="340" t="str">
        <f>IF('1042Bd Stammdaten Mitarb.'!AJ121="","",'1042Bd Stammdaten Mitarb.'!AJ121)</f>
        <v/>
      </c>
      <c r="E125" s="341" t="str">
        <f>IF('1042Bd Stammdaten Mitarb.'!N121="","",'1042Bd Stammdaten Mitarb.'!N121)</f>
        <v/>
      </c>
      <c r="F125" s="342" t="str">
        <f>IF('1042Bd Stammdaten Mitarb.'!O121="","",'1042Bd Stammdaten Mitarb.'!O121)</f>
        <v/>
      </c>
      <c r="G125" s="343" t="str">
        <f>IF('1042Bd Stammdaten Mitarb.'!P121="","",'1042Bd Stammdaten Mitarb.'!P121)</f>
        <v/>
      </c>
      <c r="H125" s="344" t="str">
        <f>IF('1042Bd Stammdaten Mitarb.'!Q121="","",'1042Bd Stammdaten Mitarb.'!Q121)</f>
        <v/>
      </c>
      <c r="I125" s="345" t="str">
        <f>IF('1042Bd Stammdaten Mitarb.'!R121="","",'1042Bd Stammdaten Mitarb.'!R121)</f>
        <v/>
      </c>
      <c r="J125" s="346" t="str">
        <f t="shared" si="33"/>
        <v/>
      </c>
      <c r="K125" s="342" t="str">
        <f t="shared" si="34"/>
        <v/>
      </c>
      <c r="L125" s="342" t="str">
        <f>IF('1042Bd Stammdaten Mitarb.'!S121="","",'1042Bd Stammdaten Mitarb.'!S121)</f>
        <v/>
      </c>
      <c r="M125" s="347" t="str">
        <f t="shared" si="35"/>
        <v/>
      </c>
      <c r="N125" s="340" t="str">
        <f t="shared" si="36"/>
        <v/>
      </c>
      <c r="O125" s="348" t="str">
        <f t="shared" si="37"/>
        <v/>
      </c>
      <c r="P125" s="349" t="str">
        <f t="shared" si="38"/>
        <v/>
      </c>
      <c r="Q125" s="350" t="str">
        <f t="shared" si="39"/>
        <v/>
      </c>
      <c r="R125" s="351" t="str">
        <f t="shared" si="40"/>
        <v/>
      </c>
      <c r="S125" s="340" t="str">
        <f t="shared" si="41"/>
        <v/>
      </c>
      <c r="T125" s="342" t="str">
        <f>IF(R125="","",MAX((O125-AR125)*'1042Ad Antrag'!$B$31,0))</f>
        <v/>
      </c>
      <c r="U125" s="352" t="str">
        <f t="shared" si="42"/>
        <v/>
      </c>
      <c r="V125" s="262"/>
      <c r="W125" s="263"/>
      <c r="X125" s="190">
        <f>'1042Bd Stammdaten Mitarb.'!M121</f>
        <v>0</v>
      </c>
      <c r="Y125" s="264" t="str">
        <f t="shared" si="43"/>
        <v/>
      </c>
      <c r="Z125" s="265" t="str">
        <f>IF(A125="","",'1042Bd Stammdaten Mitarb.'!Q121-'1042Bd Stammdaten Mitarb.'!R121)</f>
        <v/>
      </c>
      <c r="AA125" s="265" t="str">
        <f t="shared" si="44"/>
        <v/>
      </c>
      <c r="AB125" s="266" t="str">
        <f t="shared" si="45"/>
        <v/>
      </c>
      <c r="AC125" s="266" t="str">
        <f t="shared" si="46"/>
        <v/>
      </c>
      <c r="AD125" s="266" t="str">
        <f t="shared" si="47"/>
        <v/>
      </c>
      <c r="AE125" s="267" t="str">
        <f t="shared" si="48"/>
        <v/>
      </c>
      <c r="AF125" s="267" t="str">
        <f>IF(K125="","",K125*AF$8 - MAX('1042Bd Stammdaten Mitarb.'!S121-M125,0))</f>
        <v/>
      </c>
      <c r="AG125" s="267" t="str">
        <f t="shared" si="49"/>
        <v/>
      </c>
      <c r="AH125" s="267" t="str">
        <f t="shared" si="50"/>
        <v/>
      </c>
      <c r="AI125" s="267" t="str">
        <f t="shared" si="51"/>
        <v/>
      </c>
      <c r="AJ125" s="267" t="str">
        <f>IF(OR($C125="",K125="",O125=""),"",MAX(P125+'1042Bd Stammdaten Mitarb.'!T121-O125,0))</f>
        <v/>
      </c>
      <c r="AK125" s="267" t="str">
        <f>IF('1042Bd Stammdaten Mitarb.'!T121="","",'1042Bd Stammdaten Mitarb.'!T121)</f>
        <v/>
      </c>
      <c r="AL125" s="267" t="str">
        <f t="shared" si="52"/>
        <v/>
      </c>
      <c r="AM125" s="268" t="str">
        <f t="shared" si="53"/>
        <v/>
      </c>
      <c r="AN125" s="269" t="str">
        <f t="shared" si="54"/>
        <v/>
      </c>
      <c r="AO125" s="267" t="str">
        <f t="shared" si="55"/>
        <v/>
      </c>
      <c r="AP125" s="267" t="str">
        <f>IF(E125="","",'1042Bd Stammdaten Mitarb.'!P121)</f>
        <v/>
      </c>
      <c r="AQ125" s="270">
        <f>IF('1042Bd Stammdaten Mitarb.'!Y121&gt;0,AG125,0)</f>
        <v>0</v>
      </c>
      <c r="AR125" s="271">
        <f>IF('1042Bd Stammdaten Mitarb.'!Y121&gt;0,'1042Bd Stammdaten Mitarb.'!T121,0)</f>
        <v>0</v>
      </c>
      <c r="AS125" s="267" t="str">
        <f t="shared" si="56"/>
        <v/>
      </c>
      <c r="AT125" s="267">
        <f>'1042Bd Stammdaten Mitarb.'!P121</f>
        <v>0</v>
      </c>
      <c r="AU125" s="267">
        <f t="shared" si="57"/>
        <v>0</v>
      </c>
      <c r="AV125" s="272"/>
    </row>
    <row r="126" spans="1:48" s="57" customFormat="1" ht="16.899999999999999" customHeight="1" x14ac:dyDescent="0.25">
      <c r="A126" s="304" t="str">
        <f>IF('1042Bd Stammdaten Mitarb.'!A122="","",'1042Bd Stammdaten Mitarb.'!A122)</f>
        <v/>
      </c>
      <c r="B126" s="305" t="str">
        <f>IF('1042Bd Stammdaten Mitarb.'!B122="","",'1042Bd Stammdaten Mitarb.'!B122)</f>
        <v/>
      </c>
      <c r="C126" s="261" t="str">
        <f>IF('1042Bd Stammdaten Mitarb.'!C122="","",'1042Bd Stammdaten Mitarb.'!C122)</f>
        <v/>
      </c>
      <c r="D126" s="340" t="str">
        <f>IF('1042Bd Stammdaten Mitarb.'!AJ122="","",'1042Bd Stammdaten Mitarb.'!AJ122)</f>
        <v/>
      </c>
      <c r="E126" s="341" t="str">
        <f>IF('1042Bd Stammdaten Mitarb.'!N122="","",'1042Bd Stammdaten Mitarb.'!N122)</f>
        <v/>
      </c>
      <c r="F126" s="342" t="str">
        <f>IF('1042Bd Stammdaten Mitarb.'!O122="","",'1042Bd Stammdaten Mitarb.'!O122)</f>
        <v/>
      </c>
      <c r="G126" s="343" t="str">
        <f>IF('1042Bd Stammdaten Mitarb.'!P122="","",'1042Bd Stammdaten Mitarb.'!P122)</f>
        <v/>
      </c>
      <c r="H126" s="344" t="str">
        <f>IF('1042Bd Stammdaten Mitarb.'!Q122="","",'1042Bd Stammdaten Mitarb.'!Q122)</f>
        <v/>
      </c>
      <c r="I126" s="345" t="str">
        <f>IF('1042Bd Stammdaten Mitarb.'!R122="","",'1042Bd Stammdaten Mitarb.'!R122)</f>
        <v/>
      </c>
      <c r="J126" s="346" t="str">
        <f t="shared" si="33"/>
        <v/>
      </c>
      <c r="K126" s="342" t="str">
        <f t="shared" si="34"/>
        <v/>
      </c>
      <c r="L126" s="342" t="str">
        <f>IF('1042Bd Stammdaten Mitarb.'!S122="","",'1042Bd Stammdaten Mitarb.'!S122)</f>
        <v/>
      </c>
      <c r="M126" s="347" t="str">
        <f t="shared" si="35"/>
        <v/>
      </c>
      <c r="N126" s="340" t="str">
        <f t="shared" si="36"/>
        <v/>
      </c>
      <c r="O126" s="348" t="str">
        <f t="shared" si="37"/>
        <v/>
      </c>
      <c r="P126" s="349" t="str">
        <f t="shared" si="38"/>
        <v/>
      </c>
      <c r="Q126" s="350" t="str">
        <f t="shared" si="39"/>
        <v/>
      </c>
      <c r="R126" s="351" t="str">
        <f t="shared" si="40"/>
        <v/>
      </c>
      <c r="S126" s="340" t="str">
        <f t="shared" si="41"/>
        <v/>
      </c>
      <c r="T126" s="342" t="str">
        <f>IF(R126="","",MAX((O126-AR126)*'1042Ad Antrag'!$B$31,0))</f>
        <v/>
      </c>
      <c r="U126" s="352" t="str">
        <f t="shared" si="42"/>
        <v/>
      </c>
      <c r="V126" s="262"/>
      <c r="W126" s="263"/>
      <c r="X126" s="190">
        <f>'1042Bd Stammdaten Mitarb.'!M122</f>
        <v>0</v>
      </c>
      <c r="Y126" s="264" t="str">
        <f t="shared" si="43"/>
        <v/>
      </c>
      <c r="Z126" s="265" t="str">
        <f>IF(A126="","",'1042Bd Stammdaten Mitarb.'!Q122-'1042Bd Stammdaten Mitarb.'!R122)</f>
        <v/>
      </c>
      <c r="AA126" s="265" t="str">
        <f t="shared" si="44"/>
        <v/>
      </c>
      <c r="AB126" s="266" t="str">
        <f t="shared" si="45"/>
        <v/>
      </c>
      <c r="AC126" s="266" t="str">
        <f t="shared" si="46"/>
        <v/>
      </c>
      <c r="AD126" s="266" t="str">
        <f t="shared" si="47"/>
        <v/>
      </c>
      <c r="AE126" s="267" t="str">
        <f t="shared" si="48"/>
        <v/>
      </c>
      <c r="AF126" s="267" t="str">
        <f>IF(K126="","",K126*AF$8 - MAX('1042Bd Stammdaten Mitarb.'!S122-M126,0))</f>
        <v/>
      </c>
      <c r="AG126" s="267" t="str">
        <f t="shared" si="49"/>
        <v/>
      </c>
      <c r="AH126" s="267" t="str">
        <f t="shared" si="50"/>
        <v/>
      </c>
      <c r="AI126" s="267" t="str">
        <f t="shared" si="51"/>
        <v/>
      </c>
      <c r="AJ126" s="267" t="str">
        <f>IF(OR($C126="",K126="",O126=""),"",MAX(P126+'1042Bd Stammdaten Mitarb.'!T122-O126,0))</f>
        <v/>
      </c>
      <c r="AK126" s="267" t="str">
        <f>IF('1042Bd Stammdaten Mitarb.'!T122="","",'1042Bd Stammdaten Mitarb.'!T122)</f>
        <v/>
      </c>
      <c r="AL126" s="267" t="str">
        <f t="shared" si="52"/>
        <v/>
      </c>
      <c r="AM126" s="268" t="str">
        <f t="shared" si="53"/>
        <v/>
      </c>
      <c r="AN126" s="269" t="str">
        <f t="shared" si="54"/>
        <v/>
      </c>
      <c r="AO126" s="267" t="str">
        <f t="shared" si="55"/>
        <v/>
      </c>
      <c r="AP126" s="267" t="str">
        <f>IF(E126="","",'1042Bd Stammdaten Mitarb.'!P122)</f>
        <v/>
      </c>
      <c r="AQ126" s="270">
        <f>IF('1042Bd Stammdaten Mitarb.'!Y122&gt;0,AG126,0)</f>
        <v>0</v>
      </c>
      <c r="AR126" s="271">
        <f>IF('1042Bd Stammdaten Mitarb.'!Y122&gt;0,'1042Bd Stammdaten Mitarb.'!T122,0)</f>
        <v>0</v>
      </c>
      <c r="AS126" s="267" t="str">
        <f t="shared" si="56"/>
        <v/>
      </c>
      <c r="AT126" s="267">
        <f>'1042Bd Stammdaten Mitarb.'!P122</f>
        <v>0</v>
      </c>
      <c r="AU126" s="267">
        <f t="shared" si="57"/>
        <v>0</v>
      </c>
      <c r="AV126" s="272"/>
    </row>
    <row r="127" spans="1:48" s="57" customFormat="1" ht="16.899999999999999" customHeight="1" x14ac:dyDescent="0.25">
      <c r="A127" s="304" t="str">
        <f>IF('1042Bd Stammdaten Mitarb.'!A123="","",'1042Bd Stammdaten Mitarb.'!A123)</f>
        <v/>
      </c>
      <c r="B127" s="305" t="str">
        <f>IF('1042Bd Stammdaten Mitarb.'!B123="","",'1042Bd Stammdaten Mitarb.'!B123)</f>
        <v/>
      </c>
      <c r="C127" s="261" t="str">
        <f>IF('1042Bd Stammdaten Mitarb.'!C123="","",'1042Bd Stammdaten Mitarb.'!C123)</f>
        <v/>
      </c>
      <c r="D127" s="340" t="str">
        <f>IF('1042Bd Stammdaten Mitarb.'!AJ123="","",'1042Bd Stammdaten Mitarb.'!AJ123)</f>
        <v/>
      </c>
      <c r="E127" s="341" t="str">
        <f>IF('1042Bd Stammdaten Mitarb.'!N123="","",'1042Bd Stammdaten Mitarb.'!N123)</f>
        <v/>
      </c>
      <c r="F127" s="342" t="str">
        <f>IF('1042Bd Stammdaten Mitarb.'!O123="","",'1042Bd Stammdaten Mitarb.'!O123)</f>
        <v/>
      </c>
      <c r="G127" s="343" t="str">
        <f>IF('1042Bd Stammdaten Mitarb.'!P123="","",'1042Bd Stammdaten Mitarb.'!P123)</f>
        <v/>
      </c>
      <c r="H127" s="344" t="str">
        <f>IF('1042Bd Stammdaten Mitarb.'!Q123="","",'1042Bd Stammdaten Mitarb.'!Q123)</f>
        <v/>
      </c>
      <c r="I127" s="345" t="str">
        <f>IF('1042Bd Stammdaten Mitarb.'!R123="","",'1042Bd Stammdaten Mitarb.'!R123)</f>
        <v/>
      </c>
      <c r="J127" s="346" t="str">
        <f t="shared" si="33"/>
        <v/>
      </c>
      <c r="K127" s="342" t="str">
        <f t="shared" si="34"/>
        <v/>
      </c>
      <c r="L127" s="342" t="str">
        <f>IF('1042Bd Stammdaten Mitarb.'!S123="","",'1042Bd Stammdaten Mitarb.'!S123)</f>
        <v/>
      </c>
      <c r="M127" s="347" t="str">
        <f t="shared" si="35"/>
        <v/>
      </c>
      <c r="N127" s="340" t="str">
        <f t="shared" si="36"/>
        <v/>
      </c>
      <c r="O127" s="348" t="str">
        <f t="shared" si="37"/>
        <v/>
      </c>
      <c r="P127" s="349" t="str">
        <f t="shared" si="38"/>
        <v/>
      </c>
      <c r="Q127" s="350" t="str">
        <f t="shared" si="39"/>
        <v/>
      </c>
      <c r="R127" s="351" t="str">
        <f t="shared" si="40"/>
        <v/>
      </c>
      <c r="S127" s="340" t="str">
        <f t="shared" si="41"/>
        <v/>
      </c>
      <c r="T127" s="342" t="str">
        <f>IF(R127="","",MAX((O127-AR127)*'1042Ad Antrag'!$B$31,0))</f>
        <v/>
      </c>
      <c r="U127" s="352" t="str">
        <f t="shared" si="42"/>
        <v/>
      </c>
      <c r="V127" s="262"/>
      <c r="W127" s="263"/>
      <c r="X127" s="190">
        <f>'1042Bd Stammdaten Mitarb.'!M123</f>
        <v>0</v>
      </c>
      <c r="Y127" s="264" t="str">
        <f t="shared" si="43"/>
        <v/>
      </c>
      <c r="Z127" s="265" t="str">
        <f>IF(A127="","",'1042Bd Stammdaten Mitarb.'!Q123-'1042Bd Stammdaten Mitarb.'!R123)</f>
        <v/>
      </c>
      <c r="AA127" s="265" t="str">
        <f t="shared" si="44"/>
        <v/>
      </c>
      <c r="AB127" s="266" t="str">
        <f t="shared" si="45"/>
        <v/>
      </c>
      <c r="AC127" s="266" t="str">
        <f t="shared" si="46"/>
        <v/>
      </c>
      <c r="AD127" s="266" t="str">
        <f t="shared" si="47"/>
        <v/>
      </c>
      <c r="AE127" s="267" t="str">
        <f t="shared" si="48"/>
        <v/>
      </c>
      <c r="AF127" s="267" t="str">
        <f>IF(K127="","",K127*AF$8 - MAX('1042Bd Stammdaten Mitarb.'!S123-M127,0))</f>
        <v/>
      </c>
      <c r="AG127" s="267" t="str">
        <f t="shared" si="49"/>
        <v/>
      </c>
      <c r="AH127" s="267" t="str">
        <f t="shared" si="50"/>
        <v/>
      </c>
      <c r="AI127" s="267" t="str">
        <f t="shared" si="51"/>
        <v/>
      </c>
      <c r="AJ127" s="267" t="str">
        <f>IF(OR($C127="",K127="",O127=""),"",MAX(P127+'1042Bd Stammdaten Mitarb.'!T123-O127,0))</f>
        <v/>
      </c>
      <c r="AK127" s="267" t="str">
        <f>IF('1042Bd Stammdaten Mitarb.'!T123="","",'1042Bd Stammdaten Mitarb.'!T123)</f>
        <v/>
      </c>
      <c r="AL127" s="267" t="str">
        <f t="shared" si="52"/>
        <v/>
      </c>
      <c r="AM127" s="268" t="str">
        <f t="shared" si="53"/>
        <v/>
      </c>
      <c r="AN127" s="269" t="str">
        <f t="shared" si="54"/>
        <v/>
      </c>
      <c r="AO127" s="267" t="str">
        <f t="shared" si="55"/>
        <v/>
      </c>
      <c r="AP127" s="267" t="str">
        <f>IF(E127="","",'1042Bd Stammdaten Mitarb.'!P123)</f>
        <v/>
      </c>
      <c r="AQ127" s="270">
        <f>IF('1042Bd Stammdaten Mitarb.'!Y123&gt;0,AG127,0)</f>
        <v>0</v>
      </c>
      <c r="AR127" s="271">
        <f>IF('1042Bd Stammdaten Mitarb.'!Y123&gt;0,'1042Bd Stammdaten Mitarb.'!T123,0)</f>
        <v>0</v>
      </c>
      <c r="AS127" s="267" t="str">
        <f t="shared" si="56"/>
        <v/>
      </c>
      <c r="AT127" s="267">
        <f>'1042Bd Stammdaten Mitarb.'!P123</f>
        <v>0</v>
      </c>
      <c r="AU127" s="267">
        <f t="shared" si="57"/>
        <v>0</v>
      </c>
      <c r="AV127" s="272"/>
    </row>
    <row r="128" spans="1:48" s="57" customFormat="1" ht="16.899999999999999" customHeight="1" x14ac:dyDescent="0.25">
      <c r="A128" s="304" t="str">
        <f>IF('1042Bd Stammdaten Mitarb.'!A124="","",'1042Bd Stammdaten Mitarb.'!A124)</f>
        <v/>
      </c>
      <c r="B128" s="305" t="str">
        <f>IF('1042Bd Stammdaten Mitarb.'!B124="","",'1042Bd Stammdaten Mitarb.'!B124)</f>
        <v/>
      </c>
      <c r="C128" s="261" t="str">
        <f>IF('1042Bd Stammdaten Mitarb.'!C124="","",'1042Bd Stammdaten Mitarb.'!C124)</f>
        <v/>
      </c>
      <c r="D128" s="340" t="str">
        <f>IF('1042Bd Stammdaten Mitarb.'!AJ124="","",'1042Bd Stammdaten Mitarb.'!AJ124)</f>
        <v/>
      </c>
      <c r="E128" s="341" t="str">
        <f>IF('1042Bd Stammdaten Mitarb.'!N124="","",'1042Bd Stammdaten Mitarb.'!N124)</f>
        <v/>
      </c>
      <c r="F128" s="342" t="str">
        <f>IF('1042Bd Stammdaten Mitarb.'!O124="","",'1042Bd Stammdaten Mitarb.'!O124)</f>
        <v/>
      </c>
      <c r="G128" s="343" t="str">
        <f>IF('1042Bd Stammdaten Mitarb.'!P124="","",'1042Bd Stammdaten Mitarb.'!P124)</f>
        <v/>
      </c>
      <c r="H128" s="344" t="str">
        <f>IF('1042Bd Stammdaten Mitarb.'!Q124="","",'1042Bd Stammdaten Mitarb.'!Q124)</f>
        <v/>
      </c>
      <c r="I128" s="345" t="str">
        <f>IF('1042Bd Stammdaten Mitarb.'!R124="","",'1042Bd Stammdaten Mitarb.'!R124)</f>
        <v/>
      </c>
      <c r="J128" s="346" t="str">
        <f t="shared" si="33"/>
        <v/>
      </c>
      <c r="K128" s="342" t="str">
        <f t="shared" si="34"/>
        <v/>
      </c>
      <c r="L128" s="342" t="str">
        <f>IF('1042Bd Stammdaten Mitarb.'!S124="","",'1042Bd Stammdaten Mitarb.'!S124)</f>
        <v/>
      </c>
      <c r="M128" s="347" t="str">
        <f t="shared" si="35"/>
        <v/>
      </c>
      <c r="N128" s="340" t="str">
        <f t="shared" si="36"/>
        <v/>
      </c>
      <c r="O128" s="348" t="str">
        <f t="shared" si="37"/>
        <v/>
      </c>
      <c r="P128" s="349" t="str">
        <f t="shared" si="38"/>
        <v/>
      </c>
      <c r="Q128" s="350" t="str">
        <f t="shared" si="39"/>
        <v/>
      </c>
      <c r="R128" s="351" t="str">
        <f t="shared" si="40"/>
        <v/>
      </c>
      <c r="S128" s="340" t="str">
        <f t="shared" si="41"/>
        <v/>
      </c>
      <c r="T128" s="342" t="str">
        <f>IF(R128="","",MAX((O128-AR128)*'1042Ad Antrag'!$B$31,0))</f>
        <v/>
      </c>
      <c r="U128" s="352" t="str">
        <f t="shared" si="42"/>
        <v/>
      </c>
      <c r="V128" s="262"/>
      <c r="W128" s="263"/>
      <c r="X128" s="190">
        <f>'1042Bd Stammdaten Mitarb.'!M124</f>
        <v>0</v>
      </c>
      <c r="Y128" s="264" t="str">
        <f t="shared" si="43"/>
        <v/>
      </c>
      <c r="Z128" s="265" t="str">
        <f>IF(A128="","",'1042Bd Stammdaten Mitarb.'!Q124-'1042Bd Stammdaten Mitarb.'!R124)</f>
        <v/>
      </c>
      <c r="AA128" s="265" t="str">
        <f t="shared" si="44"/>
        <v/>
      </c>
      <c r="AB128" s="266" t="str">
        <f t="shared" si="45"/>
        <v/>
      </c>
      <c r="AC128" s="266" t="str">
        <f t="shared" si="46"/>
        <v/>
      </c>
      <c r="AD128" s="266" t="str">
        <f t="shared" si="47"/>
        <v/>
      </c>
      <c r="AE128" s="267" t="str">
        <f t="shared" si="48"/>
        <v/>
      </c>
      <c r="AF128" s="267" t="str">
        <f>IF(K128="","",K128*AF$8 - MAX('1042Bd Stammdaten Mitarb.'!S124-M128,0))</f>
        <v/>
      </c>
      <c r="AG128" s="267" t="str">
        <f t="shared" si="49"/>
        <v/>
      </c>
      <c r="AH128" s="267" t="str">
        <f t="shared" si="50"/>
        <v/>
      </c>
      <c r="AI128" s="267" t="str">
        <f t="shared" si="51"/>
        <v/>
      </c>
      <c r="AJ128" s="267" t="str">
        <f>IF(OR($C128="",K128="",O128=""),"",MAX(P128+'1042Bd Stammdaten Mitarb.'!T124-O128,0))</f>
        <v/>
      </c>
      <c r="AK128" s="267" t="str">
        <f>IF('1042Bd Stammdaten Mitarb.'!T124="","",'1042Bd Stammdaten Mitarb.'!T124)</f>
        <v/>
      </c>
      <c r="AL128" s="267" t="str">
        <f t="shared" si="52"/>
        <v/>
      </c>
      <c r="AM128" s="268" t="str">
        <f t="shared" si="53"/>
        <v/>
      </c>
      <c r="AN128" s="269" t="str">
        <f t="shared" si="54"/>
        <v/>
      </c>
      <c r="AO128" s="267" t="str">
        <f t="shared" si="55"/>
        <v/>
      </c>
      <c r="AP128" s="267" t="str">
        <f>IF(E128="","",'1042Bd Stammdaten Mitarb.'!P124)</f>
        <v/>
      </c>
      <c r="AQ128" s="270">
        <f>IF('1042Bd Stammdaten Mitarb.'!Y124&gt;0,AG128,0)</f>
        <v>0</v>
      </c>
      <c r="AR128" s="271">
        <f>IF('1042Bd Stammdaten Mitarb.'!Y124&gt;0,'1042Bd Stammdaten Mitarb.'!T124,0)</f>
        <v>0</v>
      </c>
      <c r="AS128" s="267" t="str">
        <f t="shared" si="56"/>
        <v/>
      </c>
      <c r="AT128" s="267">
        <f>'1042Bd Stammdaten Mitarb.'!P124</f>
        <v>0</v>
      </c>
      <c r="AU128" s="267">
        <f t="shared" si="57"/>
        <v>0</v>
      </c>
      <c r="AV128" s="272"/>
    </row>
    <row r="129" spans="1:48" s="57" customFormat="1" ht="16.899999999999999" customHeight="1" x14ac:dyDescent="0.25">
      <c r="A129" s="304" t="str">
        <f>IF('1042Bd Stammdaten Mitarb.'!A125="","",'1042Bd Stammdaten Mitarb.'!A125)</f>
        <v/>
      </c>
      <c r="B129" s="305" t="str">
        <f>IF('1042Bd Stammdaten Mitarb.'!B125="","",'1042Bd Stammdaten Mitarb.'!B125)</f>
        <v/>
      </c>
      <c r="C129" s="261" t="str">
        <f>IF('1042Bd Stammdaten Mitarb.'!C125="","",'1042Bd Stammdaten Mitarb.'!C125)</f>
        <v/>
      </c>
      <c r="D129" s="340" t="str">
        <f>IF('1042Bd Stammdaten Mitarb.'!AJ125="","",'1042Bd Stammdaten Mitarb.'!AJ125)</f>
        <v/>
      </c>
      <c r="E129" s="341" t="str">
        <f>IF('1042Bd Stammdaten Mitarb.'!N125="","",'1042Bd Stammdaten Mitarb.'!N125)</f>
        <v/>
      </c>
      <c r="F129" s="342" t="str">
        <f>IF('1042Bd Stammdaten Mitarb.'!O125="","",'1042Bd Stammdaten Mitarb.'!O125)</f>
        <v/>
      </c>
      <c r="G129" s="343" t="str">
        <f>IF('1042Bd Stammdaten Mitarb.'!P125="","",'1042Bd Stammdaten Mitarb.'!P125)</f>
        <v/>
      </c>
      <c r="H129" s="344" t="str">
        <f>IF('1042Bd Stammdaten Mitarb.'!Q125="","",'1042Bd Stammdaten Mitarb.'!Q125)</f>
        <v/>
      </c>
      <c r="I129" s="345" t="str">
        <f>IF('1042Bd Stammdaten Mitarb.'!R125="","",'1042Bd Stammdaten Mitarb.'!R125)</f>
        <v/>
      </c>
      <c r="J129" s="346" t="str">
        <f t="shared" si="33"/>
        <v/>
      </c>
      <c r="K129" s="342" t="str">
        <f t="shared" si="34"/>
        <v/>
      </c>
      <c r="L129" s="342" t="str">
        <f>IF('1042Bd Stammdaten Mitarb.'!S125="","",'1042Bd Stammdaten Mitarb.'!S125)</f>
        <v/>
      </c>
      <c r="M129" s="347" t="str">
        <f t="shared" si="35"/>
        <v/>
      </c>
      <c r="N129" s="340" t="str">
        <f t="shared" si="36"/>
        <v/>
      </c>
      <c r="O129" s="348" t="str">
        <f t="shared" si="37"/>
        <v/>
      </c>
      <c r="P129" s="349" t="str">
        <f t="shared" si="38"/>
        <v/>
      </c>
      <c r="Q129" s="350" t="str">
        <f t="shared" si="39"/>
        <v/>
      </c>
      <c r="R129" s="351" t="str">
        <f t="shared" si="40"/>
        <v/>
      </c>
      <c r="S129" s="340" t="str">
        <f t="shared" si="41"/>
        <v/>
      </c>
      <c r="T129" s="342" t="str">
        <f>IF(R129="","",MAX((O129-AR129)*'1042Ad Antrag'!$B$31,0))</f>
        <v/>
      </c>
      <c r="U129" s="352" t="str">
        <f t="shared" si="42"/>
        <v/>
      </c>
      <c r="V129" s="262"/>
      <c r="W129" s="263"/>
      <c r="X129" s="190">
        <f>'1042Bd Stammdaten Mitarb.'!M125</f>
        <v>0</v>
      </c>
      <c r="Y129" s="264" t="str">
        <f t="shared" si="43"/>
        <v/>
      </c>
      <c r="Z129" s="265" t="str">
        <f>IF(A129="","",'1042Bd Stammdaten Mitarb.'!Q125-'1042Bd Stammdaten Mitarb.'!R125)</f>
        <v/>
      </c>
      <c r="AA129" s="265" t="str">
        <f t="shared" si="44"/>
        <v/>
      </c>
      <c r="AB129" s="266" t="str">
        <f t="shared" si="45"/>
        <v/>
      </c>
      <c r="AC129" s="266" t="str">
        <f t="shared" si="46"/>
        <v/>
      </c>
      <c r="AD129" s="266" t="str">
        <f t="shared" si="47"/>
        <v/>
      </c>
      <c r="AE129" s="267" t="str">
        <f t="shared" si="48"/>
        <v/>
      </c>
      <c r="AF129" s="267" t="str">
        <f>IF(K129="","",K129*AF$8 - MAX('1042Bd Stammdaten Mitarb.'!S125-M129,0))</f>
        <v/>
      </c>
      <c r="AG129" s="267" t="str">
        <f t="shared" si="49"/>
        <v/>
      </c>
      <c r="AH129" s="267" t="str">
        <f t="shared" si="50"/>
        <v/>
      </c>
      <c r="AI129" s="267" t="str">
        <f t="shared" si="51"/>
        <v/>
      </c>
      <c r="AJ129" s="267" t="str">
        <f>IF(OR($C129="",K129="",O129=""),"",MAX(P129+'1042Bd Stammdaten Mitarb.'!T125-O129,0))</f>
        <v/>
      </c>
      <c r="AK129" s="267" t="str">
        <f>IF('1042Bd Stammdaten Mitarb.'!T125="","",'1042Bd Stammdaten Mitarb.'!T125)</f>
        <v/>
      </c>
      <c r="AL129" s="267" t="str">
        <f t="shared" si="52"/>
        <v/>
      </c>
      <c r="AM129" s="268" t="str">
        <f t="shared" si="53"/>
        <v/>
      </c>
      <c r="AN129" s="269" t="str">
        <f t="shared" si="54"/>
        <v/>
      </c>
      <c r="AO129" s="267" t="str">
        <f t="shared" si="55"/>
        <v/>
      </c>
      <c r="AP129" s="267" t="str">
        <f>IF(E129="","",'1042Bd Stammdaten Mitarb.'!P125)</f>
        <v/>
      </c>
      <c r="AQ129" s="270">
        <f>IF('1042Bd Stammdaten Mitarb.'!Y125&gt;0,AG129,0)</f>
        <v>0</v>
      </c>
      <c r="AR129" s="271">
        <f>IF('1042Bd Stammdaten Mitarb.'!Y125&gt;0,'1042Bd Stammdaten Mitarb.'!T125,0)</f>
        <v>0</v>
      </c>
      <c r="AS129" s="267" t="str">
        <f t="shared" si="56"/>
        <v/>
      </c>
      <c r="AT129" s="267">
        <f>'1042Bd Stammdaten Mitarb.'!P125</f>
        <v>0</v>
      </c>
      <c r="AU129" s="267">
        <f t="shared" si="57"/>
        <v>0</v>
      </c>
      <c r="AV129" s="272"/>
    </row>
    <row r="130" spans="1:48" s="57" customFormat="1" ht="16.899999999999999" customHeight="1" x14ac:dyDescent="0.25">
      <c r="A130" s="304" t="str">
        <f>IF('1042Bd Stammdaten Mitarb.'!A126="","",'1042Bd Stammdaten Mitarb.'!A126)</f>
        <v/>
      </c>
      <c r="B130" s="305" t="str">
        <f>IF('1042Bd Stammdaten Mitarb.'!B126="","",'1042Bd Stammdaten Mitarb.'!B126)</f>
        <v/>
      </c>
      <c r="C130" s="261" t="str">
        <f>IF('1042Bd Stammdaten Mitarb.'!C126="","",'1042Bd Stammdaten Mitarb.'!C126)</f>
        <v/>
      </c>
      <c r="D130" s="340" t="str">
        <f>IF('1042Bd Stammdaten Mitarb.'!AJ126="","",'1042Bd Stammdaten Mitarb.'!AJ126)</f>
        <v/>
      </c>
      <c r="E130" s="341" t="str">
        <f>IF('1042Bd Stammdaten Mitarb.'!N126="","",'1042Bd Stammdaten Mitarb.'!N126)</f>
        <v/>
      </c>
      <c r="F130" s="342" t="str">
        <f>IF('1042Bd Stammdaten Mitarb.'!O126="","",'1042Bd Stammdaten Mitarb.'!O126)</f>
        <v/>
      </c>
      <c r="G130" s="343" t="str">
        <f>IF('1042Bd Stammdaten Mitarb.'!P126="","",'1042Bd Stammdaten Mitarb.'!P126)</f>
        <v/>
      </c>
      <c r="H130" s="344" t="str">
        <f>IF('1042Bd Stammdaten Mitarb.'!Q126="","",'1042Bd Stammdaten Mitarb.'!Q126)</f>
        <v/>
      </c>
      <c r="I130" s="345" t="str">
        <f>IF('1042Bd Stammdaten Mitarb.'!R126="","",'1042Bd Stammdaten Mitarb.'!R126)</f>
        <v/>
      </c>
      <c r="J130" s="346" t="str">
        <f t="shared" si="33"/>
        <v/>
      </c>
      <c r="K130" s="342" t="str">
        <f t="shared" si="34"/>
        <v/>
      </c>
      <c r="L130" s="342" t="str">
        <f>IF('1042Bd Stammdaten Mitarb.'!S126="","",'1042Bd Stammdaten Mitarb.'!S126)</f>
        <v/>
      </c>
      <c r="M130" s="347" t="str">
        <f t="shared" si="35"/>
        <v/>
      </c>
      <c r="N130" s="340" t="str">
        <f t="shared" si="36"/>
        <v/>
      </c>
      <c r="O130" s="348" t="str">
        <f t="shared" si="37"/>
        <v/>
      </c>
      <c r="P130" s="349" t="str">
        <f t="shared" si="38"/>
        <v/>
      </c>
      <c r="Q130" s="350" t="str">
        <f t="shared" si="39"/>
        <v/>
      </c>
      <c r="R130" s="351" t="str">
        <f t="shared" si="40"/>
        <v/>
      </c>
      <c r="S130" s="340" t="str">
        <f t="shared" si="41"/>
        <v/>
      </c>
      <c r="T130" s="342" t="str">
        <f>IF(R130="","",MAX((O130-AR130)*'1042Ad Antrag'!$B$31,0))</f>
        <v/>
      </c>
      <c r="U130" s="352" t="str">
        <f t="shared" si="42"/>
        <v/>
      </c>
      <c r="V130" s="262"/>
      <c r="W130" s="263"/>
      <c r="X130" s="190">
        <f>'1042Bd Stammdaten Mitarb.'!M126</f>
        <v>0</v>
      </c>
      <c r="Y130" s="264" t="str">
        <f t="shared" si="43"/>
        <v/>
      </c>
      <c r="Z130" s="265" t="str">
        <f>IF(A130="","",'1042Bd Stammdaten Mitarb.'!Q126-'1042Bd Stammdaten Mitarb.'!R126)</f>
        <v/>
      </c>
      <c r="AA130" s="265" t="str">
        <f t="shared" si="44"/>
        <v/>
      </c>
      <c r="AB130" s="266" t="str">
        <f t="shared" si="45"/>
        <v/>
      </c>
      <c r="AC130" s="266" t="str">
        <f t="shared" si="46"/>
        <v/>
      </c>
      <c r="AD130" s="266" t="str">
        <f t="shared" si="47"/>
        <v/>
      </c>
      <c r="AE130" s="267" t="str">
        <f t="shared" si="48"/>
        <v/>
      </c>
      <c r="AF130" s="267" t="str">
        <f>IF(K130="","",K130*AF$8 - MAX('1042Bd Stammdaten Mitarb.'!S126-M130,0))</f>
        <v/>
      </c>
      <c r="AG130" s="267" t="str">
        <f t="shared" si="49"/>
        <v/>
      </c>
      <c r="AH130" s="267" t="str">
        <f t="shared" si="50"/>
        <v/>
      </c>
      <c r="AI130" s="267" t="str">
        <f t="shared" si="51"/>
        <v/>
      </c>
      <c r="AJ130" s="267" t="str">
        <f>IF(OR($C130="",K130="",O130=""),"",MAX(P130+'1042Bd Stammdaten Mitarb.'!T126-O130,0))</f>
        <v/>
      </c>
      <c r="AK130" s="267" t="str">
        <f>IF('1042Bd Stammdaten Mitarb.'!T126="","",'1042Bd Stammdaten Mitarb.'!T126)</f>
        <v/>
      </c>
      <c r="AL130" s="267" t="str">
        <f t="shared" si="52"/>
        <v/>
      </c>
      <c r="AM130" s="268" t="str">
        <f t="shared" si="53"/>
        <v/>
      </c>
      <c r="AN130" s="269" t="str">
        <f t="shared" si="54"/>
        <v/>
      </c>
      <c r="AO130" s="267" t="str">
        <f t="shared" si="55"/>
        <v/>
      </c>
      <c r="AP130" s="267" t="str">
        <f>IF(E130="","",'1042Bd Stammdaten Mitarb.'!P126)</f>
        <v/>
      </c>
      <c r="AQ130" s="270">
        <f>IF('1042Bd Stammdaten Mitarb.'!Y126&gt;0,AG130,0)</f>
        <v>0</v>
      </c>
      <c r="AR130" s="271">
        <f>IF('1042Bd Stammdaten Mitarb.'!Y126&gt;0,'1042Bd Stammdaten Mitarb.'!T126,0)</f>
        <v>0</v>
      </c>
      <c r="AS130" s="267" t="str">
        <f t="shared" si="56"/>
        <v/>
      </c>
      <c r="AT130" s="267">
        <f>'1042Bd Stammdaten Mitarb.'!P126</f>
        <v>0</v>
      </c>
      <c r="AU130" s="267">
        <f t="shared" si="57"/>
        <v>0</v>
      </c>
      <c r="AV130" s="272"/>
    </row>
    <row r="131" spans="1:48" s="57" customFormat="1" ht="16.899999999999999" customHeight="1" x14ac:dyDescent="0.25">
      <c r="A131" s="304" t="str">
        <f>IF('1042Bd Stammdaten Mitarb.'!A127="","",'1042Bd Stammdaten Mitarb.'!A127)</f>
        <v/>
      </c>
      <c r="B131" s="305" t="str">
        <f>IF('1042Bd Stammdaten Mitarb.'!B127="","",'1042Bd Stammdaten Mitarb.'!B127)</f>
        <v/>
      </c>
      <c r="C131" s="261" t="str">
        <f>IF('1042Bd Stammdaten Mitarb.'!C127="","",'1042Bd Stammdaten Mitarb.'!C127)</f>
        <v/>
      </c>
      <c r="D131" s="340" t="str">
        <f>IF('1042Bd Stammdaten Mitarb.'!AJ127="","",'1042Bd Stammdaten Mitarb.'!AJ127)</f>
        <v/>
      </c>
      <c r="E131" s="341" t="str">
        <f>IF('1042Bd Stammdaten Mitarb.'!N127="","",'1042Bd Stammdaten Mitarb.'!N127)</f>
        <v/>
      </c>
      <c r="F131" s="342" t="str">
        <f>IF('1042Bd Stammdaten Mitarb.'!O127="","",'1042Bd Stammdaten Mitarb.'!O127)</f>
        <v/>
      </c>
      <c r="G131" s="343" t="str">
        <f>IF('1042Bd Stammdaten Mitarb.'!P127="","",'1042Bd Stammdaten Mitarb.'!P127)</f>
        <v/>
      </c>
      <c r="H131" s="344" t="str">
        <f>IF('1042Bd Stammdaten Mitarb.'!Q127="","",'1042Bd Stammdaten Mitarb.'!Q127)</f>
        <v/>
      </c>
      <c r="I131" s="345" t="str">
        <f>IF('1042Bd Stammdaten Mitarb.'!R127="","",'1042Bd Stammdaten Mitarb.'!R127)</f>
        <v/>
      </c>
      <c r="J131" s="346" t="str">
        <f t="shared" si="33"/>
        <v/>
      </c>
      <c r="K131" s="342" t="str">
        <f t="shared" si="34"/>
        <v/>
      </c>
      <c r="L131" s="342" t="str">
        <f>IF('1042Bd Stammdaten Mitarb.'!S127="","",'1042Bd Stammdaten Mitarb.'!S127)</f>
        <v/>
      </c>
      <c r="M131" s="347" t="str">
        <f t="shared" si="35"/>
        <v/>
      </c>
      <c r="N131" s="340" t="str">
        <f t="shared" si="36"/>
        <v/>
      </c>
      <c r="O131" s="348" t="str">
        <f t="shared" si="37"/>
        <v/>
      </c>
      <c r="P131" s="349" t="str">
        <f t="shared" si="38"/>
        <v/>
      </c>
      <c r="Q131" s="350" t="str">
        <f t="shared" si="39"/>
        <v/>
      </c>
      <c r="R131" s="351" t="str">
        <f t="shared" si="40"/>
        <v/>
      </c>
      <c r="S131" s="340" t="str">
        <f t="shared" si="41"/>
        <v/>
      </c>
      <c r="T131" s="342" t="str">
        <f>IF(R131="","",MAX((O131-AR131)*'1042Ad Antrag'!$B$31,0))</f>
        <v/>
      </c>
      <c r="U131" s="352" t="str">
        <f t="shared" si="42"/>
        <v/>
      </c>
      <c r="V131" s="262"/>
      <c r="W131" s="263"/>
      <c r="X131" s="190">
        <f>'1042Bd Stammdaten Mitarb.'!M127</f>
        <v>0</v>
      </c>
      <c r="Y131" s="264" t="str">
        <f t="shared" si="43"/>
        <v/>
      </c>
      <c r="Z131" s="265" t="str">
        <f>IF(A131="","",'1042Bd Stammdaten Mitarb.'!Q127-'1042Bd Stammdaten Mitarb.'!R127)</f>
        <v/>
      </c>
      <c r="AA131" s="265" t="str">
        <f t="shared" si="44"/>
        <v/>
      </c>
      <c r="AB131" s="266" t="str">
        <f t="shared" si="45"/>
        <v/>
      </c>
      <c r="AC131" s="266" t="str">
        <f t="shared" si="46"/>
        <v/>
      </c>
      <c r="AD131" s="266" t="str">
        <f t="shared" si="47"/>
        <v/>
      </c>
      <c r="AE131" s="267" t="str">
        <f t="shared" si="48"/>
        <v/>
      </c>
      <c r="AF131" s="267" t="str">
        <f>IF(K131="","",K131*AF$8 - MAX('1042Bd Stammdaten Mitarb.'!S127-M131,0))</f>
        <v/>
      </c>
      <c r="AG131" s="267" t="str">
        <f t="shared" si="49"/>
        <v/>
      </c>
      <c r="AH131" s="267" t="str">
        <f t="shared" si="50"/>
        <v/>
      </c>
      <c r="AI131" s="267" t="str">
        <f t="shared" si="51"/>
        <v/>
      </c>
      <c r="AJ131" s="267" t="str">
        <f>IF(OR($C131="",K131="",O131=""),"",MAX(P131+'1042Bd Stammdaten Mitarb.'!T127-O131,0))</f>
        <v/>
      </c>
      <c r="AK131" s="267" t="str">
        <f>IF('1042Bd Stammdaten Mitarb.'!T127="","",'1042Bd Stammdaten Mitarb.'!T127)</f>
        <v/>
      </c>
      <c r="AL131" s="267" t="str">
        <f t="shared" si="52"/>
        <v/>
      </c>
      <c r="AM131" s="268" t="str">
        <f t="shared" si="53"/>
        <v/>
      </c>
      <c r="AN131" s="269" t="str">
        <f t="shared" si="54"/>
        <v/>
      </c>
      <c r="AO131" s="267" t="str">
        <f t="shared" si="55"/>
        <v/>
      </c>
      <c r="AP131" s="267" t="str">
        <f>IF(E131="","",'1042Bd Stammdaten Mitarb.'!P127)</f>
        <v/>
      </c>
      <c r="AQ131" s="270">
        <f>IF('1042Bd Stammdaten Mitarb.'!Y127&gt;0,AG131,0)</f>
        <v>0</v>
      </c>
      <c r="AR131" s="271">
        <f>IF('1042Bd Stammdaten Mitarb.'!Y127&gt;0,'1042Bd Stammdaten Mitarb.'!T127,0)</f>
        <v>0</v>
      </c>
      <c r="AS131" s="267" t="str">
        <f t="shared" si="56"/>
        <v/>
      </c>
      <c r="AT131" s="267">
        <f>'1042Bd Stammdaten Mitarb.'!P127</f>
        <v>0</v>
      </c>
      <c r="AU131" s="267">
        <f t="shared" si="57"/>
        <v>0</v>
      </c>
      <c r="AV131" s="272"/>
    </row>
    <row r="132" spans="1:48" s="57" customFormat="1" ht="16.899999999999999" customHeight="1" x14ac:dyDescent="0.25">
      <c r="A132" s="304" t="str">
        <f>IF('1042Bd Stammdaten Mitarb.'!A128="","",'1042Bd Stammdaten Mitarb.'!A128)</f>
        <v/>
      </c>
      <c r="B132" s="305" t="str">
        <f>IF('1042Bd Stammdaten Mitarb.'!B128="","",'1042Bd Stammdaten Mitarb.'!B128)</f>
        <v/>
      </c>
      <c r="C132" s="261" t="str">
        <f>IF('1042Bd Stammdaten Mitarb.'!C128="","",'1042Bd Stammdaten Mitarb.'!C128)</f>
        <v/>
      </c>
      <c r="D132" s="340" t="str">
        <f>IF('1042Bd Stammdaten Mitarb.'!AJ128="","",'1042Bd Stammdaten Mitarb.'!AJ128)</f>
        <v/>
      </c>
      <c r="E132" s="341" t="str">
        <f>IF('1042Bd Stammdaten Mitarb.'!N128="","",'1042Bd Stammdaten Mitarb.'!N128)</f>
        <v/>
      </c>
      <c r="F132" s="342" t="str">
        <f>IF('1042Bd Stammdaten Mitarb.'!O128="","",'1042Bd Stammdaten Mitarb.'!O128)</f>
        <v/>
      </c>
      <c r="G132" s="343" t="str">
        <f>IF('1042Bd Stammdaten Mitarb.'!P128="","",'1042Bd Stammdaten Mitarb.'!P128)</f>
        <v/>
      </c>
      <c r="H132" s="344" t="str">
        <f>IF('1042Bd Stammdaten Mitarb.'!Q128="","",'1042Bd Stammdaten Mitarb.'!Q128)</f>
        <v/>
      </c>
      <c r="I132" s="345" t="str">
        <f>IF('1042Bd Stammdaten Mitarb.'!R128="","",'1042Bd Stammdaten Mitarb.'!R128)</f>
        <v/>
      </c>
      <c r="J132" s="346" t="str">
        <f t="shared" si="33"/>
        <v/>
      </c>
      <c r="K132" s="342" t="str">
        <f t="shared" si="34"/>
        <v/>
      </c>
      <c r="L132" s="342" t="str">
        <f>IF('1042Bd Stammdaten Mitarb.'!S128="","",'1042Bd Stammdaten Mitarb.'!S128)</f>
        <v/>
      </c>
      <c r="M132" s="347" t="str">
        <f t="shared" si="35"/>
        <v/>
      </c>
      <c r="N132" s="340" t="str">
        <f t="shared" si="36"/>
        <v/>
      </c>
      <c r="O132" s="348" t="str">
        <f t="shared" si="37"/>
        <v/>
      </c>
      <c r="P132" s="349" t="str">
        <f t="shared" si="38"/>
        <v/>
      </c>
      <c r="Q132" s="350" t="str">
        <f t="shared" si="39"/>
        <v/>
      </c>
      <c r="R132" s="351" t="str">
        <f t="shared" si="40"/>
        <v/>
      </c>
      <c r="S132" s="340" t="str">
        <f t="shared" si="41"/>
        <v/>
      </c>
      <c r="T132" s="342" t="str">
        <f>IF(R132="","",MAX((O132-AR132)*'1042Ad Antrag'!$B$31,0))</f>
        <v/>
      </c>
      <c r="U132" s="352" t="str">
        <f t="shared" si="42"/>
        <v/>
      </c>
      <c r="V132" s="262"/>
      <c r="W132" s="263"/>
      <c r="X132" s="190">
        <f>'1042Bd Stammdaten Mitarb.'!M128</f>
        <v>0</v>
      </c>
      <c r="Y132" s="264" t="str">
        <f t="shared" si="43"/>
        <v/>
      </c>
      <c r="Z132" s="265" t="str">
        <f>IF(A132="","",'1042Bd Stammdaten Mitarb.'!Q128-'1042Bd Stammdaten Mitarb.'!R128)</f>
        <v/>
      </c>
      <c r="AA132" s="265" t="str">
        <f t="shared" si="44"/>
        <v/>
      </c>
      <c r="AB132" s="266" t="str">
        <f t="shared" si="45"/>
        <v/>
      </c>
      <c r="AC132" s="266" t="str">
        <f t="shared" si="46"/>
        <v/>
      </c>
      <c r="AD132" s="266" t="str">
        <f t="shared" si="47"/>
        <v/>
      </c>
      <c r="AE132" s="267" t="str">
        <f t="shared" si="48"/>
        <v/>
      </c>
      <c r="AF132" s="267" t="str">
        <f>IF(K132="","",K132*AF$8 - MAX('1042Bd Stammdaten Mitarb.'!S128-M132,0))</f>
        <v/>
      </c>
      <c r="AG132" s="267" t="str">
        <f t="shared" si="49"/>
        <v/>
      </c>
      <c r="AH132" s="267" t="str">
        <f t="shared" si="50"/>
        <v/>
      </c>
      <c r="AI132" s="267" t="str">
        <f t="shared" si="51"/>
        <v/>
      </c>
      <c r="AJ132" s="267" t="str">
        <f>IF(OR($C132="",K132="",O132=""),"",MAX(P132+'1042Bd Stammdaten Mitarb.'!T128-O132,0))</f>
        <v/>
      </c>
      <c r="AK132" s="267" t="str">
        <f>IF('1042Bd Stammdaten Mitarb.'!T128="","",'1042Bd Stammdaten Mitarb.'!T128)</f>
        <v/>
      </c>
      <c r="AL132" s="267" t="str">
        <f t="shared" si="52"/>
        <v/>
      </c>
      <c r="AM132" s="268" t="str">
        <f t="shared" si="53"/>
        <v/>
      </c>
      <c r="AN132" s="269" t="str">
        <f t="shared" si="54"/>
        <v/>
      </c>
      <c r="AO132" s="267" t="str">
        <f t="shared" si="55"/>
        <v/>
      </c>
      <c r="AP132" s="267" t="str">
        <f>IF(E132="","",'1042Bd Stammdaten Mitarb.'!P128)</f>
        <v/>
      </c>
      <c r="AQ132" s="270">
        <f>IF('1042Bd Stammdaten Mitarb.'!Y128&gt;0,AG132,0)</f>
        <v>0</v>
      </c>
      <c r="AR132" s="271">
        <f>IF('1042Bd Stammdaten Mitarb.'!Y128&gt;0,'1042Bd Stammdaten Mitarb.'!T128,0)</f>
        <v>0</v>
      </c>
      <c r="AS132" s="267" t="str">
        <f t="shared" si="56"/>
        <v/>
      </c>
      <c r="AT132" s="267">
        <f>'1042Bd Stammdaten Mitarb.'!P128</f>
        <v>0</v>
      </c>
      <c r="AU132" s="267">
        <f t="shared" si="57"/>
        <v>0</v>
      </c>
      <c r="AV132" s="272"/>
    </row>
    <row r="133" spans="1:48" s="57" customFormat="1" ht="16.899999999999999" customHeight="1" x14ac:dyDescent="0.25">
      <c r="A133" s="304" t="str">
        <f>IF('1042Bd Stammdaten Mitarb.'!A129="","",'1042Bd Stammdaten Mitarb.'!A129)</f>
        <v/>
      </c>
      <c r="B133" s="305" t="str">
        <f>IF('1042Bd Stammdaten Mitarb.'!B129="","",'1042Bd Stammdaten Mitarb.'!B129)</f>
        <v/>
      </c>
      <c r="C133" s="261" t="str">
        <f>IF('1042Bd Stammdaten Mitarb.'!C129="","",'1042Bd Stammdaten Mitarb.'!C129)</f>
        <v/>
      </c>
      <c r="D133" s="340" t="str">
        <f>IF('1042Bd Stammdaten Mitarb.'!AJ129="","",'1042Bd Stammdaten Mitarb.'!AJ129)</f>
        <v/>
      </c>
      <c r="E133" s="341" t="str">
        <f>IF('1042Bd Stammdaten Mitarb.'!N129="","",'1042Bd Stammdaten Mitarb.'!N129)</f>
        <v/>
      </c>
      <c r="F133" s="342" t="str">
        <f>IF('1042Bd Stammdaten Mitarb.'!O129="","",'1042Bd Stammdaten Mitarb.'!O129)</f>
        <v/>
      </c>
      <c r="G133" s="343" t="str">
        <f>IF('1042Bd Stammdaten Mitarb.'!P129="","",'1042Bd Stammdaten Mitarb.'!P129)</f>
        <v/>
      </c>
      <c r="H133" s="344" t="str">
        <f>IF('1042Bd Stammdaten Mitarb.'!Q129="","",'1042Bd Stammdaten Mitarb.'!Q129)</f>
        <v/>
      </c>
      <c r="I133" s="345" t="str">
        <f>IF('1042Bd Stammdaten Mitarb.'!R129="","",'1042Bd Stammdaten Mitarb.'!R129)</f>
        <v/>
      </c>
      <c r="J133" s="346" t="str">
        <f t="shared" si="33"/>
        <v/>
      </c>
      <c r="K133" s="342" t="str">
        <f t="shared" si="34"/>
        <v/>
      </c>
      <c r="L133" s="342" t="str">
        <f>IF('1042Bd Stammdaten Mitarb.'!S129="","",'1042Bd Stammdaten Mitarb.'!S129)</f>
        <v/>
      </c>
      <c r="M133" s="347" t="str">
        <f t="shared" si="35"/>
        <v/>
      </c>
      <c r="N133" s="340" t="str">
        <f t="shared" si="36"/>
        <v/>
      </c>
      <c r="O133" s="348" t="str">
        <f t="shared" si="37"/>
        <v/>
      </c>
      <c r="P133" s="349" t="str">
        <f t="shared" si="38"/>
        <v/>
      </c>
      <c r="Q133" s="350" t="str">
        <f t="shared" si="39"/>
        <v/>
      </c>
      <c r="R133" s="351" t="str">
        <f t="shared" si="40"/>
        <v/>
      </c>
      <c r="S133" s="340" t="str">
        <f t="shared" si="41"/>
        <v/>
      </c>
      <c r="T133" s="342" t="str">
        <f>IF(R133="","",MAX((O133-AR133)*'1042Ad Antrag'!$B$31,0))</f>
        <v/>
      </c>
      <c r="U133" s="352" t="str">
        <f t="shared" si="42"/>
        <v/>
      </c>
      <c r="V133" s="262"/>
      <c r="W133" s="263"/>
      <c r="X133" s="190">
        <f>'1042Bd Stammdaten Mitarb.'!M129</f>
        <v>0</v>
      </c>
      <c r="Y133" s="264" t="str">
        <f t="shared" si="43"/>
        <v/>
      </c>
      <c r="Z133" s="265" t="str">
        <f>IF(A133="","",'1042Bd Stammdaten Mitarb.'!Q129-'1042Bd Stammdaten Mitarb.'!R129)</f>
        <v/>
      </c>
      <c r="AA133" s="265" t="str">
        <f t="shared" si="44"/>
        <v/>
      </c>
      <c r="AB133" s="266" t="str">
        <f t="shared" si="45"/>
        <v/>
      </c>
      <c r="AC133" s="266" t="str">
        <f t="shared" si="46"/>
        <v/>
      </c>
      <c r="AD133" s="266" t="str">
        <f t="shared" si="47"/>
        <v/>
      </c>
      <c r="AE133" s="267" t="str">
        <f t="shared" si="48"/>
        <v/>
      </c>
      <c r="AF133" s="267" t="str">
        <f>IF(K133="","",K133*AF$8 - MAX('1042Bd Stammdaten Mitarb.'!S129-M133,0))</f>
        <v/>
      </c>
      <c r="AG133" s="267" t="str">
        <f t="shared" si="49"/>
        <v/>
      </c>
      <c r="AH133" s="267" t="str">
        <f t="shared" si="50"/>
        <v/>
      </c>
      <c r="AI133" s="267" t="str">
        <f t="shared" si="51"/>
        <v/>
      </c>
      <c r="AJ133" s="267" t="str">
        <f>IF(OR($C133="",K133="",O133=""),"",MAX(P133+'1042Bd Stammdaten Mitarb.'!T129-O133,0))</f>
        <v/>
      </c>
      <c r="AK133" s="267" t="str">
        <f>IF('1042Bd Stammdaten Mitarb.'!T129="","",'1042Bd Stammdaten Mitarb.'!T129)</f>
        <v/>
      </c>
      <c r="AL133" s="267" t="str">
        <f t="shared" si="52"/>
        <v/>
      </c>
      <c r="AM133" s="268" t="str">
        <f t="shared" si="53"/>
        <v/>
      </c>
      <c r="AN133" s="269" t="str">
        <f t="shared" si="54"/>
        <v/>
      </c>
      <c r="AO133" s="267" t="str">
        <f t="shared" si="55"/>
        <v/>
      </c>
      <c r="AP133" s="267" t="str">
        <f>IF(E133="","",'1042Bd Stammdaten Mitarb.'!P129)</f>
        <v/>
      </c>
      <c r="AQ133" s="270">
        <f>IF('1042Bd Stammdaten Mitarb.'!Y129&gt;0,AG133,0)</f>
        <v>0</v>
      </c>
      <c r="AR133" s="271">
        <f>IF('1042Bd Stammdaten Mitarb.'!Y129&gt;0,'1042Bd Stammdaten Mitarb.'!T129,0)</f>
        <v>0</v>
      </c>
      <c r="AS133" s="267" t="str">
        <f t="shared" si="56"/>
        <v/>
      </c>
      <c r="AT133" s="267">
        <f>'1042Bd Stammdaten Mitarb.'!P129</f>
        <v>0</v>
      </c>
      <c r="AU133" s="267">
        <f t="shared" si="57"/>
        <v>0</v>
      </c>
      <c r="AV133" s="272"/>
    </row>
    <row r="134" spans="1:48" s="57" customFormat="1" ht="16.899999999999999" customHeight="1" x14ac:dyDescent="0.25">
      <c r="A134" s="304" t="str">
        <f>IF('1042Bd Stammdaten Mitarb.'!A130="","",'1042Bd Stammdaten Mitarb.'!A130)</f>
        <v/>
      </c>
      <c r="B134" s="305" t="str">
        <f>IF('1042Bd Stammdaten Mitarb.'!B130="","",'1042Bd Stammdaten Mitarb.'!B130)</f>
        <v/>
      </c>
      <c r="C134" s="261" t="str">
        <f>IF('1042Bd Stammdaten Mitarb.'!C130="","",'1042Bd Stammdaten Mitarb.'!C130)</f>
        <v/>
      </c>
      <c r="D134" s="340" t="str">
        <f>IF('1042Bd Stammdaten Mitarb.'!AJ130="","",'1042Bd Stammdaten Mitarb.'!AJ130)</f>
        <v/>
      </c>
      <c r="E134" s="341" t="str">
        <f>IF('1042Bd Stammdaten Mitarb.'!N130="","",'1042Bd Stammdaten Mitarb.'!N130)</f>
        <v/>
      </c>
      <c r="F134" s="342" t="str">
        <f>IF('1042Bd Stammdaten Mitarb.'!O130="","",'1042Bd Stammdaten Mitarb.'!O130)</f>
        <v/>
      </c>
      <c r="G134" s="343" t="str">
        <f>IF('1042Bd Stammdaten Mitarb.'!P130="","",'1042Bd Stammdaten Mitarb.'!P130)</f>
        <v/>
      </c>
      <c r="H134" s="344" t="str">
        <f>IF('1042Bd Stammdaten Mitarb.'!Q130="","",'1042Bd Stammdaten Mitarb.'!Q130)</f>
        <v/>
      </c>
      <c r="I134" s="345" t="str">
        <f>IF('1042Bd Stammdaten Mitarb.'!R130="","",'1042Bd Stammdaten Mitarb.'!R130)</f>
        <v/>
      </c>
      <c r="J134" s="346" t="str">
        <f t="shared" si="33"/>
        <v/>
      </c>
      <c r="K134" s="342" t="str">
        <f t="shared" si="34"/>
        <v/>
      </c>
      <c r="L134" s="342" t="str">
        <f>IF('1042Bd Stammdaten Mitarb.'!S130="","",'1042Bd Stammdaten Mitarb.'!S130)</f>
        <v/>
      </c>
      <c r="M134" s="347" t="str">
        <f t="shared" si="35"/>
        <v/>
      </c>
      <c r="N134" s="340" t="str">
        <f t="shared" si="36"/>
        <v/>
      </c>
      <c r="O134" s="348" t="str">
        <f t="shared" si="37"/>
        <v/>
      </c>
      <c r="P134" s="349" t="str">
        <f t="shared" si="38"/>
        <v/>
      </c>
      <c r="Q134" s="350" t="str">
        <f t="shared" si="39"/>
        <v/>
      </c>
      <c r="R134" s="351" t="str">
        <f t="shared" si="40"/>
        <v/>
      </c>
      <c r="S134" s="340" t="str">
        <f t="shared" si="41"/>
        <v/>
      </c>
      <c r="T134" s="342" t="str">
        <f>IF(R134="","",MAX((O134-AR134)*'1042Ad Antrag'!$B$31,0))</f>
        <v/>
      </c>
      <c r="U134" s="352" t="str">
        <f t="shared" si="42"/>
        <v/>
      </c>
      <c r="V134" s="262"/>
      <c r="W134" s="263"/>
      <c r="X134" s="190">
        <f>'1042Bd Stammdaten Mitarb.'!M130</f>
        <v>0</v>
      </c>
      <c r="Y134" s="264" t="str">
        <f t="shared" si="43"/>
        <v/>
      </c>
      <c r="Z134" s="265" t="str">
        <f>IF(A134="","",'1042Bd Stammdaten Mitarb.'!Q130-'1042Bd Stammdaten Mitarb.'!R130)</f>
        <v/>
      </c>
      <c r="AA134" s="265" t="str">
        <f t="shared" si="44"/>
        <v/>
      </c>
      <c r="AB134" s="266" t="str">
        <f t="shared" si="45"/>
        <v/>
      </c>
      <c r="AC134" s="266" t="str">
        <f t="shared" si="46"/>
        <v/>
      </c>
      <c r="AD134" s="266" t="str">
        <f t="shared" si="47"/>
        <v/>
      </c>
      <c r="AE134" s="267" t="str">
        <f t="shared" si="48"/>
        <v/>
      </c>
      <c r="AF134" s="267" t="str">
        <f>IF(K134="","",K134*AF$8 - MAX('1042Bd Stammdaten Mitarb.'!S130-M134,0))</f>
        <v/>
      </c>
      <c r="AG134" s="267" t="str">
        <f t="shared" si="49"/>
        <v/>
      </c>
      <c r="AH134" s="267" t="str">
        <f t="shared" si="50"/>
        <v/>
      </c>
      <c r="AI134" s="267" t="str">
        <f t="shared" si="51"/>
        <v/>
      </c>
      <c r="AJ134" s="267" t="str">
        <f>IF(OR($C134="",K134="",O134=""),"",MAX(P134+'1042Bd Stammdaten Mitarb.'!T130-O134,0))</f>
        <v/>
      </c>
      <c r="AK134" s="267" t="str">
        <f>IF('1042Bd Stammdaten Mitarb.'!T130="","",'1042Bd Stammdaten Mitarb.'!T130)</f>
        <v/>
      </c>
      <c r="AL134" s="267" t="str">
        <f t="shared" si="52"/>
        <v/>
      </c>
      <c r="AM134" s="268" t="str">
        <f t="shared" si="53"/>
        <v/>
      </c>
      <c r="AN134" s="269" t="str">
        <f t="shared" si="54"/>
        <v/>
      </c>
      <c r="AO134" s="267" t="str">
        <f t="shared" si="55"/>
        <v/>
      </c>
      <c r="AP134" s="267" t="str">
        <f>IF(E134="","",'1042Bd Stammdaten Mitarb.'!P130)</f>
        <v/>
      </c>
      <c r="AQ134" s="270">
        <f>IF('1042Bd Stammdaten Mitarb.'!Y130&gt;0,AG134,0)</f>
        <v>0</v>
      </c>
      <c r="AR134" s="271">
        <f>IF('1042Bd Stammdaten Mitarb.'!Y130&gt;0,'1042Bd Stammdaten Mitarb.'!T130,0)</f>
        <v>0</v>
      </c>
      <c r="AS134" s="267" t="str">
        <f t="shared" si="56"/>
        <v/>
      </c>
      <c r="AT134" s="267">
        <f>'1042Bd Stammdaten Mitarb.'!P130</f>
        <v>0</v>
      </c>
      <c r="AU134" s="267">
        <f t="shared" si="57"/>
        <v>0</v>
      </c>
      <c r="AV134" s="272"/>
    </row>
    <row r="135" spans="1:48" s="57" customFormat="1" ht="16.899999999999999" customHeight="1" x14ac:dyDescent="0.25">
      <c r="A135" s="304" t="str">
        <f>IF('1042Bd Stammdaten Mitarb.'!A131="","",'1042Bd Stammdaten Mitarb.'!A131)</f>
        <v/>
      </c>
      <c r="B135" s="305" t="str">
        <f>IF('1042Bd Stammdaten Mitarb.'!B131="","",'1042Bd Stammdaten Mitarb.'!B131)</f>
        <v/>
      </c>
      <c r="C135" s="261" t="str">
        <f>IF('1042Bd Stammdaten Mitarb.'!C131="","",'1042Bd Stammdaten Mitarb.'!C131)</f>
        <v/>
      </c>
      <c r="D135" s="340" t="str">
        <f>IF('1042Bd Stammdaten Mitarb.'!AJ131="","",'1042Bd Stammdaten Mitarb.'!AJ131)</f>
        <v/>
      </c>
      <c r="E135" s="341" t="str">
        <f>IF('1042Bd Stammdaten Mitarb.'!N131="","",'1042Bd Stammdaten Mitarb.'!N131)</f>
        <v/>
      </c>
      <c r="F135" s="342" t="str">
        <f>IF('1042Bd Stammdaten Mitarb.'!O131="","",'1042Bd Stammdaten Mitarb.'!O131)</f>
        <v/>
      </c>
      <c r="G135" s="343" t="str">
        <f>IF('1042Bd Stammdaten Mitarb.'!P131="","",'1042Bd Stammdaten Mitarb.'!P131)</f>
        <v/>
      </c>
      <c r="H135" s="344" t="str">
        <f>IF('1042Bd Stammdaten Mitarb.'!Q131="","",'1042Bd Stammdaten Mitarb.'!Q131)</f>
        <v/>
      </c>
      <c r="I135" s="345" t="str">
        <f>IF('1042Bd Stammdaten Mitarb.'!R131="","",'1042Bd Stammdaten Mitarb.'!R131)</f>
        <v/>
      </c>
      <c r="J135" s="346" t="str">
        <f t="shared" si="33"/>
        <v/>
      </c>
      <c r="K135" s="342" t="str">
        <f t="shared" si="34"/>
        <v/>
      </c>
      <c r="L135" s="342" t="str">
        <f>IF('1042Bd Stammdaten Mitarb.'!S131="","",'1042Bd Stammdaten Mitarb.'!S131)</f>
        <v/>
      </c>
      <c r="M135" s="347" t="str">
        <f t="shared" si="35"/>
        <v/>
      </c>
      <c r="N135" s="340" t="str">
        <f t="shared" si="36"/>
        <v/>
      </c>
      <c r="O135" s="348" t="str">
        <f t="shared" si="37"/>
        <v/>
      </c>
      <c r="P135" s="349" t="str">
        <f t="shared" si="38"/>
        <v/>
      </c>
      <c r="Q135" s="350" t="str">
        <f t="shared" si="39"/>
        <v/>
      </c>
      <c r="R135" s="351" t="str">
        <f t="shared" si="40"/>
        <v/>
      </c>
      <c r="S135" s="340" t="str">
        <f t="shared" si="41"/>
        <v/>
      </c>
      <c r="T135" s="342" t="str">
        <f>IF(R135="","",MAX((O135-AR135)*'1042Ad Antrag'!$B$31,0))</f>
        <v/>
      </c>
      <c r="U135" s="352" t="str">
        <f t="shared" si="42"/>
        <v/>
      </c>
      <c r="V135" s="262"/>
      <c r="W135" s="263"/>
      <c r="X135" s="190">
        <f>'1042Bd Stammdaten Mitarb.'!M131</f>
        <v>0</v>
      </c>
      <c r="Y135" s="264" t="str">
        <f t="shared" si="43"/>
        <v/>
      </c>
      <c r="Z135" s="265" t="str">
        <f>IF(A135="","",'1042Bd Stammdaten Mitarb.'!Q131-'1042Bd Stammdaten Mitarb.'!R131)</f>
        <v/>
      </c>
      <c r="AA135" s="265" t="str">
        <f t="shared" si="44"/>
        <v/>
      </c>
      <c r="AB135" s="266" t="str">
        <f t="shared" si="45"/>
        <v/>
      </c>
      <c r="AC135" s="266" t="str">
        <f t="shared" si="46"/>
        <v/>
      </c>
      <c r="AD135" s="266" t="str">
        <f t="shared" si="47"/>
        <v/>
      </c>
      <c r="AE135" s="267" t="str">
        <f t="shared" si="48"/>
        <v/>
      </c>
      <c r="AF135" s="267" t="str">
        <f>IF(K135="","",K135*AF$8 - MAX('1042Bd Stammdaten Mitarb.'!S131-M135,0))</f>
        <v/>
      </c>
      <c r="AG135" s="267" t="str">
        <f t="shared" si="49"/>
        <v/>
      </c>
      <c r="AH135" s="267" t="str">
        <f t="shared" si="50"/>
        <v/>
      </c>
      <c r="AI135" s="267" t="str">
        <f t="shared" si="51"/>
        <v/>
      </c>
      <c r="AJ135" s="267" t="str">
        <f>IF(OR($C135="",K135="",O135=""),"",MAX(P135+'1042Bd Stammdaten Mitarb.'!T131-O135,0))</f>
        <v/>
      </c>
      <c r="AK135" s="267" t="str">
        <f>IF('1042Bd Stammdaten Mitarb.'!T131="","",'1042Bd Stammdaten Mitarb.'!T131)</f>
        <v/>
      </c>
      <c r="AL135" s="267" t="str">
        <f t="shared" si="52"/>
        <v/>
      </c>
      <c r="AM135" s="268" t="str">
        <f t="shared" si="53"/>
        <v/>
      </c>
      <c r="AN135" s="269" t="str">
        <f t="shared" si="54"/>
        <v/>
      </c>
      <c r="AO135" s="267" t="str">
        <f t="shared" si="55"/>
        <v/>
      </c>
      <c r="AP135" s="267" t="str">
        <f>IF(E135="","",'1042Bd Stammdaten Mitarb.'!P131)</f>
        <v/>
      </c>
      <c r="AQ135" s="270">
        <f>IF('1042Bd Stammdaten Mitarb.'!Y131&gt;0,AG135,0)</f>
        <v>0</v>
      </c>
      <c r="AR135" s="271">
        <f>IF('1042Bd Stammdaten Mitarb.'!Y131&gt;0,'1042Bd Stammdaten Mitarb.'!T131,0)</f>
        <v>0</v>
      </c>
      <c r="AS135" s="267" t="str">
        <f t="shared" si="56"/>
        <v/>
      </c>
      <c r="AT135" s="267">
        <f>'1042Bd Stammdaten Mitarb.'!P131</f>
        <v>0</v>
      </c>
      <c r="AU135" s="267">
        <f t="shared" si="57"/>
        <v>0</v>
      </c>
      <c r="AV135" s="272"/>
    </row>
    <row r="136" spans="1:48" s="57" customFormat="1" ht="16.899999999999999" customHeight="1" x14ac:dyDescent="0.25">
      <c r="A136" s="304" t="str">
        <f>IF('1042Bd Stammdaten Mitarb.'!A132="","",'1042Bd Stammdaten Mitarb.'!A132)</f>
        <v/>
      </c>
      <c r="B136" s="305" t="str">
        <f>IF('1042Bd Stammdaten Mitarb.'!B132="","",'1042Bd Stammdaten Mitarb.'!B132)</f>
        <v/>
      </c>
      <c r="C136" s="261" t="str">
        <f>IF('1042Bd Stammdaten Mitarb.'!C132="","",'1042Bd Stammdaten Mitarb.'!C132)</f>
        <v/>
      </c>
      <c r="D136" s="340" t="str">
        <f>IF('1042Bd Stammdaten Mitarb.'!AJ132="","",'1042Bd Stammdaten Mitarb.'!AJ132)</f>
        <v/>
      </c>
      <c r="E136" s="341" t="str">
        <f>IF('1042Bd Stammdaten Mitarb.'!N132="","",'1042Bd Stammdaten Mitarb.'!N132)</f>
        <v/>
      </c>
      <c r="F136" s="342" t="str">
        <f>IF('1042Bd Stammdaten Mitarb.'!O132="","",'1042Bd Stammdaten Mitarb.'!O132)</f>
        <v/>
      </c>
      <c r="G136" s="343" t="str">
        <f>IF('1042Bd Stammdaten Mitarb.'!P132="","",'1042Bd Stammdaten Mitarb.'!P132)</f>
        <v/>
      </c>
      <c r="H136" s="344" t="str">
        <f>IF('1042Bd Stammdaten Mitarb.'!Q132="","",'1042Bd Stammdaten Mitarb.'!Q132)</f>
        <v/>
      </c>
      <c r="I136" s="345" t="str">
        <f>IF('1042Bd Stammdaten Mitarb.'!R132="","",'1042Bd Stammdaten Mitarb.'!R132)</f>
        <v/>
      </c>
      <c r="J136" s="346" t="str">
        <f t="shared" si="33"/>
        <v/>
      </c>
      <c r="K136" s="342" t="str">
        <f t="shared" si="34"/>
        <v/>
      </c>
      <c r="L136" s="342" t="str">
        <f>IF('1042Bd Stammdaten Mitarb.'!S132="","",'1042Bd Stammdaten Mitarb.'!S132)</f>
        <v/>
      </c>
      <c r="M136" s="347" t="str">
        <f t="shared" si="35"/>
        <v/>
      </c>
      <c r="N136" s="340" t="str">
        <f t="shared" si="36"/>
        <v/>
      </c>
      <c r="O136" s="348" t="str">
        <f t="shared" si="37"/>
        <v/>
      </c>
      <c r="P136" s="349" t="str">
        <f t="shared" si="38"/>
        <v/>
      </c>
      <c r="Q136" s="350" t="str">
        <f t="shared" si="39"/>
        <v/>
      </c>
      <c r="R136" s="351" t="str">
        <f t="shared" si="40"/>
        <v/>
      </c>
      <c r="S136" s="340" t="str">
        <f t="shared" si="41"/>
        <v/>
      </c>
      <c r="T136" s="342" t="str">
        <f>IF(R136="","",MAX((O136-AR136)*'1042Ad Antrag'!$B$31,0))</f>
        <v/>
      </c>
      <c r="U136" s="352" t="str">
        <f t="shared" si="42"/>
        <v/>
      </c>
      <c r="V136" s="262"/>
      <c r="W136" s="263"/>
      <c r="X136" s="190">
        <f>'1042Bd Stammdaten Mitarb.'!M132</f>
        <v>0</v>
      </c>
      <c r="Y136" s="264" t="str">
        <f t="shared" si="43"/>
        <v/>
      </c>
      <c r="Z136" s="265" t="str">
        <f>IF(A136="","",'1042Bd Stammdaten Mitarb.'!Q132-'1042Bd Stammdaten Mitarb.'!R132)</f>
        <v/>
      </c>
      <c r="AA136" s="265" t="str">
        <f t="shared" si="44"/>
        <v/>
      </c>
      <c r="AB136" s="266" t="str">
        <f t="shared" si="45"/>
        <v/>
      </c>
      <c r="AC136" s="266" t="str">
        <f t="shared" si="46"/>
        <v/>
      </c>
      <c r="AD136" s="266" t="str">
        <f t="shared" si="47"/>
        <v/>
      </c>
      <c r="AE136" s="267" t="str">
        <f t="shared" si="48"/>
        <v/>
      </c>
      <c r="AF136" s="267" t="str">
        <f>IF(K136="","",K136*AF$8 - MAX('1042Bd Stammdaten Mitarb.'!S132-M136,0))</f>
        <v/>
      </c>
      <c r="AG136" s="267" t="str">
        <f t="shared" si="49"/>
        <v/>
      </c>
      <c r="AH136" s="267" t="str">
        <f t="shared" si="50"/>
        <v/>
      </c>
      <c r="AI136" s="267" t="str">
        <f t="shared" si="51"/>
        <v/>
      </c>
      <c r="AJ136" s="267" t="str">
        <f>IF(OR($C136="",K136="",O136=""),"",MAX(P136+'1042Bd Stammdaten Mitarb.'!T132-O136,0))</f>
        <v/>
      </c>
      <c r="AK136" s="267" t="str">
        <f>IF('1042Bd Stammdaten Mitarb.'!T132="","",'1042Bd Stammdaten Mitarb.'!T132)</f>
        <v/>
      </c>
      <c r="AL136" s="267" t="str">
        <f t="shared" si="52"/>
        <v/>
      </c>
      <c r="AM136" s="268" t="str">
        <f t="shared" si="53"/>
        <v/>
      </c>
      <c r="AN136" s="269" t="str">
        <f t="shared" si="54"/>
        <v/>
      </c>
      <c r="AO136" s="267" t="str">
        <f t="shared" si="55"/>
        <v/>
      </c>
      <c r="AP136" s="267" t="str">
        <f>IF(E136="","",'1042Bd Stammdaten Mitarb.'!P132)</f>
        <v/>
      </c>
      <c r="AQ136" s="270">
        <f>IF('1042Bd Stammdaten Mitarb.'!Y132&gt;0,AG136,0)</f>
        <v>0</v>
      </c>
      <c r="AR136" s="271">
        <f>IF('1042Bd Stammdaten Mitarb.'!Y132&gt;0,'1042Bd Stammdaten Mitarb.'!T132,0)</f>
        <v>0</v>
      </c>
      <c r="AS136" s="267" t="str">
        <f t="shared" si="56"/>
        <v/>
      </c>
      <c r="AT136" s="267">
        <f>'1042Bd Stammdaten Mitarb.'!P132</f>
        <v>0</v>
      </c>
      <c r="AU136" s="267">
        <f t="shared" si="57"/>
        <v>0</v>
      </c>
      <c r="AV136" s="272"/>
    </row>
    <row r="137" spans="1:48" s="57" customFormat="1" ht="16.899999999999999" customHeight="1" x14ac:dyDescent="0.25">
      <c r="A137" s="304" t="str">
        <f>IF('1042Bd Stammdaten Mitarb.'!A133="","",'1042Bd Stammdaten Mitarb.'!A133)</f>
        <v/>
      </c>
      <c r="B137" s="305" t="str">
        <f>IF('1042Bd Stammdaten Mitarb.'!B133="","",'1042Bd Stammdaten Mitarb.'!B133)</f>
        <v/>
      </c>
      <c r="C137" s="261" t="str">
        <f>IF('1042Bd Stammdaten Mitarb.'!C133="","",'1042Bd Stammdaten Mitarb.'!C133)</f>
        <v/>
      </c>
      <c r="D137" s="340" t="str">
        <f>IF('1042Bd Stammdaten Mitarb.'!AJ133="","",'1042Bd Stammdaten Mitarb.'!AJ133)</f>
        <v/>
      </c>
      <c r="E137" s="341" t="str">
        <f>IF('1042Bd Stammdaten Mitarb.'!N133="","",'1042Bd Stammdaten Mitarb.'!N133)</f>
        <v/>
      </c>
      <c r="F137" s="342" t="str">
        <f>IF('1042Bd Stammdaten Mitarb.'!O133="","",'1042Bd Stammdaten Mitarb.'!O133)</f>
        <v/>
      </c>
      <c r="G137" s="343" t="str">
        <f>IF('1042Bd Stammdaten Mitarb.'!P133="","",'1042Bd Stammdaten Mitarb.'!P133)</f>
        <v/>
      </c>
      <c r="H137" s="344" t="str">
        <f>IF('1042Bd Stammdaten Mitarb.'!Q133="","",'1042Bd Stammdaten Mitarb.'!Q133)</f>
        <v/>
      </c>
      <c r="I137" s="345" t="str">
        <f>IF('1042Bd Stammdaten Mitarb.'!R133="","",'1042Bd Stammdaten Mitarb.'!R133)</f>
        <v/>
      </c>
      <c r="J137" s="346" t="str">
        <f t="shared" si="33"/>
        <v/>
      </c>
      <c r="K137" s="342" t="str">
        <f t="shared" si="34"/>
        <v/>
      </c>
      <c r="L137" s="342" t="str">
        <f>IF('1042Bd Stammdaten Mitarb.'!S133="","",'1042Bd Stammdaten Mitarb.'!S133)</f>
        <v/>
      </c>
      <c r="M137" s="347" t="str">
        <f t="shared" si="35"/>
        <v/>
      </c>
      <c r="N137" s="340" t="str">
        <f t="shared" si="36"/>
        <v/>
      </c>
      <c r="O137" s="348" t="str">
        <f t="shared" si="37"/>
        <v/>
      </c>
      <c r="P137" s="349" t="str">
        <f t="shared" si="38"/>
        <v/>
      </c>
      <c r="Q137" s="350" t="str">
        <f t="shared" si="39"/>
        <v/>
      </c>
      <c r="R137" s="351" t="str">
        <f t="shared" si="40"/>
        <v/>
      </c>
      <c r="S137" s="340" t="str">
        <f t="shared" si="41"/>
        <v/>
      </c>
      <c r="T137" s="342" t="str">
        <f>IF(R137="","",MAX((O137-AR137)*'1042Ad Antrag'!$B$31,0))</f>
        <v/>
      </c>
      <c r="U137" s="352" t="str">
        <f t="shared" si="42"/>
        <v/>
      </c>
      <c r="V137" s="262"/>
      <c r="W137" s="263"/>
      <c r="X137" s="190">
        <f>'1042Bd Stammdaten Mitarb.'!M133</f>
        <v>0</v>
      </c>
      <c r="Y137" s="264" t="str">
        <f t="shared" si="43"/>
        <v/>
      </c>
      <c r="Z137" s="265" t="str">
        <f>IF(A137="","",'1042Bd Stammdaten Mitarb.'!Q133-'1042Bd Stammdaten Mitarb.'!R133)</f>
        <v/>
      </c>
      <c r="AA137" s="265" t="str">
        <f t="shared" si="44"/>
        <v/>
      </c>
      <c r="AB137" s="266" t="str">
        <f t="shared" si="45"/>
        <v/>
      </c>
      <c r="AC137" s="266" t="str">
        <f t="shared" si="46"/>
        <v/>
      </c>
      <c r="AD137" s="266" t="str">
        <f t="shared" si="47"/>
        <v/>
      </c>
      <c r="AE137" s="267" t="str">
        <f t="shared" si="48"/>
        <v/>
      </c>
      <c r="AF137" s="267" t="str">
        <f>IF(K137="","",K137*AF$8 - MAX('1042Bd Stammdaten Mitarb.'!S133-M137,0))</f>
        <v/>
      </c>
      <c r="AG137" s="267" t="str">
        <f t="shared" si="49"/>
        <v/>
      </c>
      <c r="AH137" s="267" t="str">
        <f t="shared" si="50"/>
        <v/>
      </c>
      <c r="AI137" s="267" t="str">
        <f t="shared" si="51"/>
        <v/>
      </c>
      <c r="AJ137" s="267" t="str">
        <f>IF(OR($C137="",K137="",O137=""),"",MAX(P137+'1042Bd Stammdaten Mitarb.'!T133-O137,0))</f>
        <v/>
      </c>
      <c r="AK137" s="267" t="str">
        <f>IF('1042Bd Stammdaten Mitarb.'!T133="","",'1042Bd Stammdaten Mitarb.'!T133)</f>
        <v/>
      </c>
      <c r="AL137" s="267" t="str">
        <f t="shared" si="52"/>
        <v/>
      </c>
      <c r="AM137" s="268" t="str">
        <f t="shared" si="53"/>
        <v/>
      </c>
      <c r="AN137" s="269" t="str">
        <f t="shared" si="54"/>
        <v/>
      </c>
      <c r="AO137" s="267" t="str">
        <f t="shared" si="55"/>
        <v/>
      </c>
      <c r="AP137" s="267" t="str">
        <f>IF(E137="","",'1042Bd Stammdaten Mitarb.'!P133)</f>
        <v/>
      </c>
      <c r="AQ137" s="270">
        <f>IF('1042Bd Stammdaten Mitarb.'!Y133&gt;0,AG137,0)</f>
        <v>0</v>
      </c>
      <c r="AR137" s="271">
        <f>IF('1042Bd Stammdaten Mitarb.'!Y133&gt;0,'1042Bd Stammdaten Mitarb.'!T133,0)</f>
        <v>0</v>
      </c>
      <c r="AS137" s="267" t="str">
        <f t="shared" si="56"/>
        <v/>
      </c>
      <c r="AT137" s="267">
        <f>'1042Bd Stammdaten Mitarb.'!P133</f>
        <v>0</v>
      </c>
      <c r="AU137" s="267">
        <f t="shared" si="57"/>
        <v>0</v>
      </c>
      <c r="AV137" s="272"/>
    </row>
    <row r="138" spans="1:48" s="57" customFormat="1" ht="16.899999999999999" customHeight="1" x14ac:dyDescent="0.25">
      <c r="A138" s="304" t="str">
        <f>IF('1042Bd Stammdaten Mitarb.'!A134="","",'1042Bd Stammdaten Mitarb.'!A134)</f>
        <v/>
      </c>
      <c r="B138" s="305" t="str">
        <f>IF('1042Bd Stammdaten Mitarb.'!B134="","",'1042Bd Stammdaten Mitarb.'!B134)</f>
        <v/>
      </c>
      <c r="C138" s="261" t="str">
        <f>IF('1042Bd Stammdaten Mitarb.'!C134="","",'1042Bd Stammdaten Mitarb.'!C134)</f>
        <v/>
      </c>
      <c r="D138" s="340" t="str">
        <f>IF('1042Bd Stammdaten Mitarb.'!AJ134="","",'1042Bd Stammdaten Mitarb.'!AJ134)</f>
        <v/>
      </c>
      <c r="E138" s="341" t="str">
        <f>IF('1042Bd Stammdaten Mitarb.'!N134="","",'1042Bd Stammdaten Mitarb.'!N134)</f>
        <v/>
      </c>
      <c r="F138" s="342" t="str">
        <f>IF('1042Bd Stammdaten Mitarb.'!O134="","",'1042Bd Stammdaten Mitarb.'!O134)</f>
        <v/>
      </c>
      <c r="G138" s="343" t="str">
        <f>IF('1042Bd Stammdaten Mitarb.'!P134="","",'1042Bd Stammdaten Mitarb.'!P134)</f>
        <v/>
      </c>
      <c r="H138" s="344" t="str">
        <f>IF('1042Bd Stammdaten Mitarb.'!Q134="","",'1042Bd Stammdaten Mitarb.'!Q134)</f>
        <v/>
      </c>
      <c r="I138" s="345" t="str">
        <f>IF('1042Bd Stammdaten Mitarb.'!R134="","",'1042Bd Stammdaten Mitarb.'!R134)</f>
        <v/>
      </c>
      <c r="J138" s="346" t="str">
        <f t="shared" si="33"/>
        <v/>
      </c>
      <c r="K138" s="342" t="str">
        <f t="shared" si="34"/>
        <v/>
      </c>
      <c r="L138" s="342" t="str">
        <f>IF('1042Bd Stammdaten Mitarb.'!S134="","",'1042Bd Stammdaten Mitarb.'!S134)</f>
        <v/>
      </c>
      <c r="M138" s="347" t="str">
        <f t="shared" si="35"/>
        <v/>
      </c>
      <c r="N138" s="340" t="str">
        <f t="shared" si="36"/>
        <v/>
      </c>
      <c r="O138" s="348" t="str">
        <f t="shared" si="37"/>
        <v/>
      </c>
      <c r="P138" s="349" t="str">
        <f t="shared" si="38"/>
        <v/>
      </c>
      <c r="Q138" s="350" t="str">
        <f t="shared" si="39"/>
        <v/>
      </c>
      <c r="R138" s="351" t="str">
        <f t="shared" si="40"/>
        <v/>
      </c>
      <c r="S138" s="340" t="str">
        <f t="shared" si="41"/>
        <v/>
      </c>
      <c r="T138" s="342" t="str">
        <f>IF(R138="","",MAX((O138-AR138)*'1042Ad Antrag'!$B$31,0))</f>
        <v/>
      </c>
      <c r="U138" s="352" t="str">
        <f t="shared" si="42"/>
        <v/>
      </c>
      <c r="V138" s="262"/>
      <c r="W138" s="263"/>
      <c r="X138" s="190">
        <f>'1042Bd Stammdaten Mitarb.'!M134</f>
        <v>0</v>
      </c>
      <c r="Y138" s="264" t="str">
        <f t="shared" si="43"/>
        <v/>
      </c>
      <c r="Z138" s="265" t="str">
        <f>IF(A138="","",'1042Bd Stammdaten Mitarb.'!Q134-'1042Bd Stammdaten Mitarb.'!R134)</f>
        <v/>
      </c>
      <c r="AA138" s="265" t="str">
        <f t="shared" si="44"/>
        <v/>
      </c>
      <c r="AB138" s="266" t="str">
        <f t="shared" si="45"/>
        <v/>
      </c>
      <c r="AC138" s="266" t="str">
        <f t="shared" si="46"/>
        <v/>
      </c>
      <c r="AD138" s="266" t="str">
        <f t="shared" si="47"/>
        <v/>
      </c>
      <c r="AE138" s="267" t="str">
        <f t="shared" si="48"/>
        <v/>
      </c>
      <c r="AF138" s="267" t="str">
        <f>IF(K138="","",K138*AF$8 - MAX('1042Bd Stammdaten Mitarb.'!S134-M138,0))</f>
        <v/>
      </c>
      <c r="AG138" s="267" t="str">
        <f t="shared" si="49"/>
        <v/>
      </c>
      <c r="AH138" s="267" t="str">
        <f t="shared" si="50"/>
        <v/>
      </c>
      <c r="AI138" s="267" t="str">
        <f t="shared" si="51"/>
        <v/>
      </c>
      <c r="AJ138" s="267" t="str">
        <f>IF(OR($C138="",K138="",O138=""),"",MAX(P138+'1042Bd Stammdaten Mitarb.'!T134-O138,0))</f>
        <v/>
      </c>
      <c r="AK138" s="267" t="str">
        <f>IF('1042Bd Stammdaten Mitarb.'!T134="","",'1042Bd Stammdaten Mitarb.'!T134)</f>
        <v/>
      </c>
      <c r="AL138" s="267" t="str">
        <f t="shared" si="52"/>
        <v/>
      </c>
      <c r="AM138" s="268" t="str">
        <f t="shared" si="53"/>
        <v/>
      </c>
      <c r="AN138" s="269" t="str">
        <f t="shared" si="54"/>
        <v/>
      </c>
      <c r="AO138" s="267" t="str">
        <f t="shared" si="55"/>
        <v/>
      </c>
      <c r="AP138" s="267" t="str">
        <f>IF(E138="","",'1042Bd Stammdaten Mitarb.'!P134)</f>
        <v/>
      </c>
      <c r="AQ138" s="270">
        <f>IF('1042Bd Stammdaten Mitarb.'!Y134&gt;0,AG138,0)</f>
        <v>0</v>
      </c>
      <c r="AR138" s="271">
        <f>IF('1042Bd Stammdaten Mitarb.'!Y134&gt;0,'1042Bd Stammdaten Mitarb.'!T134,0)</f>
        <v>0</v>
      </c>
      <c r="AS138" s="267" t="str">
        <f t="shared" si="56"/>
        <v/>
      </c>
      <c r="AT138" s="267">
        <f>'1042Bd Stammdaten Mitarb.'!P134</f>
        <v>0</v>
      </c>
      <c r="AU138" s="267">
        <f t="shared" si="57"/>
        <v>0</v>
      </c>
      <c r="AV138" s="272"/>
    </row>
    <row r="139" spans="1:48" s="57" customFormat="1" ht="16.899999999999999" customHeight="1" x14ac:dyDescent="0.25">
      <c r="A139" s="304" t="str">
        <f>IF('1042Bd Stammdaten Mitarb.'!A135="","",'1042Bd Stammdaten Mitarb.'!A135)</f>
        <v/>
      </c>
      <c r="B139" s="305" t="str">
        <f>IF('1042Bd Stammdaten Mitarb.'!B135="","",'1042Bd Stammdaten Mitarb.'!B135)</f>
        <v/>
      </c>
      <c r="C139" s="261" t="str">
        <f>IF('1042Bd Stammdaten Mitarb.'!C135="","",'1042Bd Stammdaten Mitarb.'!C135)</f>
        <v/>
      </c>
      <c r="D139" s="340" t="str">
        <f>IF('1042Bd Stammdaten Mitarb.'!AJ135="","",'1042Bd Stammdaten Mitarb.'!AJ135)</f>
        <v/>
      </c>
      <c r="E139" s="341" t="str">
        <f>IF('1042Bd Stammdaten Mitarb.'!N135="","",'1042Bd Stammdaten Mitarb.'!N135)</f>
        <v/>
      </c>
      <c r="F139" s="342" t="str">
        <f>IF('1042Bd Stammdaten Mitarb.'!O135="","",'1042Bd Stammdaten Mitarb.'!O135)</f>
        <v/>
      </c>
      <c r="G139" s="343" t="str">
        <f>IF('1042Bd Stammdaten Mitarb.'!P135="","",'1042Bd Stammdaten Mitarb.'!P135)</f>
        <v/>
      </c>
      <c r="H139" s="344" t="str">
        <f>IF('1042Bd Stammdaten Mitarb.'!Q135="","",'1042Bd Stammdaten Mitarb.'!Q135)</f>
        <v/>
      </c>
      <c r="I139" s="345" t="str">
        <f>IF('1042Bd Stammdaten Mitarb.'!R135="","",'1042Bd Stammdaten Mitarb.'!R135)</f>
        <v/>
      </c>
      <c r="J139" s="346" t="str">
        <f t="shared" si="33"/>
        <v/>
      </c>
      <c r="K139" s="342" t="str">
        <f t="shared" si="34"/>
        <v/>
      </c>
      <c r="L139" s="342" t="str">
        <f>IF('1042Bd Stammdaten Mitarb.'!S135="","",'1042Bd Stammdaten Mitarb.'!S135)</f>
        <v/>
      </c>
      <c r="M139" s="347" t="str">
        <f t="shared" si="35"/>
        <v/>
      </c>
      <c r="N139" s="340" t="str">
        <f t="shared" si="36"/>
        <v/>
      </c>
      <c r="O139" s="348" t="str">
        <f t="shared" si="37"/>
        <v/>
      </c>
      <c r="P139" s="349" t="str">
        <f t="shared" si="38"/>
        <v/>
      </c>
      <c r="Q139" s="350" t="str">
        <f t="shared" si="39"/>
        <v/>
      </c>
      <c r="R139" s="351" t="str">
        <f t="shared" si="40"/>
        <v/>
      </c>
      <c r="S139" s="340" t="str">
        <f t="shared" si="41"/>
        <v/>
      </c>
      <c r="T139" s="342" t="str">
        <f>IF(R139="","",MAX((O139-AR139)*'1042Ad Antrag'!$B$31,0))</f>
        <v/>
      </c>
      <c r="U139" s="352" t="str">
        <f t="shared" si="42"/>
        <v/>
      </c>
      <c r="V139" s="262"/>
      <c r="W139" s="263"/>
      <c r="X139" s="190">
        <f>'1042Bd Stammdaten Mitarb.'!M135</f>
        <v>0</v>
      </c>
      <c r="Y139" s="264" t="str">
        <f t="shared" si="43"/>
        <v/>
      </c>
      <c r="Z139" s="265" t="str">
        <f>IF(A139="","",'1042Bd Stammdaten Mitarb.'!Q135-'1042Bd Stammdaten Mitarb.'!R135)</f>
        <v/>
      </c>
      <c r="AA139" s="265" t="str">
        <f t="shared" si="44"/>
        <v/>
      </c>
      <c r="AB139" s="266" t="str">
        <f t="shared" si="45"/>
        <v/>
      </c>
      <c r="AC139" s="266" t="str">
        <f t="shared" si="46"/>
        <v/>
      </c>
      <c r="AD139" s="266" t="str">
        <f t="shared" si="47"/>
        <v/>
      </c>
      <c r="AE139" s="267" t="str">
        <f t="shared" si="48"/>
        <v/>
      </c>
      <c r="AF139" s="267" t="str">
        <f>IF(K139="","",K139*AF$8 - MAX('1042Bd Stammdaten Mitarb.'!S135-M139,0))</f>
        <v/>
      </c>
      <c r="AG139" s="267" t="str">
        <f t="shared" si="49"/>
        <v/>
      </c>
      <c r="AH139" s="267" t="str">
        <f t="shared" si="50"/>
        <v/>
      </c>
      <c r="AI139" s="267" t="str">
        <f t="shared" si="51"/>
        <v/>
      </c>
      <c r="AJ139" s="267" t="str">
        <f>IF(OR($C139="",K139="",O139=""),"",MAX(P139+'1042Bd Stammdaten Mitarb.'!T135-O139,0))</f>
        <v/>
      </c>
      <c r="AK139" s="267" t="str">
        <f>IF('1042Bd Stammdaten Mitarb.'!T135="","",'1042Bd Stammdaten Mitarb.'!T135)</f>
        <v/>
      </c>
      <c r="AL139" s="267" t="str">
        <f t="shared" si="52"/>
        <v/>
      </c>
      <c r="AM139" s="268" t="str">
        <f t="shared" si="53"/>
        <v/>
      </c>
      <c r="AN139" s="269" t="str">
        <f t="shared" si="54"/>
        <v/>
      </c>
      <c r="AO139" s="267" t="str">
        <f t="shared" si="55"/>
        <v/>
      </c>
      <c r="AP139" s="267" t="str">
        <f>IF(E139="","",'1042Bd Stammdaten Mitarb.'!P135)</f>
        <v/>
      </c>
      <c r="AQ139" s="270">
        <f>IF('1042Bd Stammdaten Mitarb.'!Y135&gt;0,AG139,0)</f>
        <v>0</v>
      </c>
      <c r="AR139" s="271">
        <f>IF('1042Bd Stammdaten Mitarb.'!Y135&gt;0,'1042Bd Stammdaten Mitarb.'!T135,0)</f>
        <v>0</v>
      </c>
      <c r="AS139" s="267" t="str">
        <f t="shared" si="56"/>
        <v/>
      </c>
      <c r="AT139" s="267">
        <f>'1042Bd Stammdaten Mitarb.'!P135</f>
        <v>0</v>
      </c>
      <c r="AU139" s="267">
        <f t="shared" si="57"/>
        <v>0</v>
      </c>
      <c r="AV139" s="272"/>
    </row>
    <row r="140" spans="1:48" s="57" customFormat="1" ht="16.899999999999999" customHeight="1" x14ac:dyDescent="0.25">
      <c r="A140" s="304" t="str">
        <f>IF('1042Bd Stammdaten Mitarb.'!A136="","",'1042Bd Stammdaten Mitarb.'!A136)</f>
        <v/>
      </c>
      <c r="B140" s="305" t="str">
        <f>IF('1042Bd Stammdaten Mitarb.'!B136="","",'1042Bd Stammdaten Mitarb.'!B136)</f>
        <v/>
      </c>
      <c r="C140" s="261" t="str">
        <f>IF('1042Bd Stammdaten Mitarb.'!C136="","",'1042Bd Stammdaten Mitarb.'!C136)</f>
        <v/>
      </c>
      <c r="D140" s="340" t="str">
        <f>IF('1042Bd Stammdaten Mitarb.'!AJ136="","",'1042Bd Stammdaten Mitarb.'!AJ136)</f>
        <v/>
      </c>
      <c r="E140" s="341" t="str">
        <f>IF('1042Bd Stammdaten Mitarb.'!N136="","",'1042Bd Stammdaten Mitarb.'!N136)</f>
        <v/>
      </c>
      <c r="F140" s="342" t="str">
        <f>IF('1042Bd Stammdaten Mitarb.'!O136="","",'1042Bd Stammdaten Mitarb.'!O136)</f>
        <v/>
      </c>
      <c r="G140" s="343" t="str">
        <f>IF('1042Bd Stammdaten Mitarb.'!P136="","",'1042Bd Stammdaten Mitarb.'!P136)</f>
        <v/>
      </c>
      <c r="H140" s="344" t="str">
        <f>IF('1042Bd Stammdaten Mitarb.'!Q136="","",'1042Bd Stammdaten Mitarb.'!Q136)</f>
        <v/>
      </c>
      <c r="I140" s="345" t="str">
        <f>IF('1042Bd Stammdaten Mitarb.'!R136="","",'1042Bd Stammdaten Mitarb.'!R136)</f>
        <v/>
      </c>
      <c r="J140" s="346" t="str">
        <f t="shared" si="33"/>
        <v/>
      </c>
      <c r="K140" s="342" t="str">
        <f t="shared" si="34"/>
        <v/>
      </c>
      <c r="L140" s="342" t="str">
        <f>IF('1042Bd Stammdaten Mitarb.'!S136="","",'1042Bd Stammdaten Mitarb.'!S136)</f>
        <v/>
      </c>
      <c r="M140" s="347" t="str">
        <f t="shared" si="35"/>
        <v/>
      </c>
      <c r="N140" s="340" t="str">
        <f t="shared" si="36"/>
        <v/>
      </c>
      <c r="O140" s="348" t="str">
        <f t="shared" si="37"/>
        <v/>
      </c>
      <c r="P140" s="349" t="str">
        <f t="shared" si="38"/>
        <v/>
      </c>
      <c r="Q140" s="350" t="str">
        <f t="shared" si="39"/>
        <v/>
      </c>
      <c r="R140" s="351" t="str">
        <f t="shared" si="40"/>
        <v/>
      </c>
      <c r="S140" s="340" t="str">
        <f t="shared" si="41"/>
        <v/>
      </c>
      <c r="T140" s="342" t="str">
        <f>IF(R140="","",MAX((O140-AR140)*'1042Ad Antrag'!$B$31,0))</f>
        <v/>
      </c>
      <c r="U140" s="352" t="str">
        <f t="shared" si="42"/>
        <v/>
      </c>
      <c r="V140" s="262"/>
      <c r="W140" s="263"/>
      <c r="X140" s="190">
        <f>'1042Bd Stammdaten Mitarb.'!M136</f>
        <v>0</v>
      </c>
      <c r="Y140" s="264" t="str">
        <f t="shared" si="43"/>
        <v/>
      </c>
      <c r="Z140" s="265" t="str">
        <f>IF(A140="","",'1042Bd Stammdaten Mitarb.'!Q136-'1042Bd Stammdaten Mitarb.'!R136)</f>
        <v/>
      </c>
      <c r="AA140" s="265" t="str">
        <f t="shared" si="44"/>
        <v/>
      </c>
      <c r="AB140" s="266" t="str">
        <f t="shared" si="45"/>
        <v/>
      </c>
      <c r="AC140" s="266" t="str">
        <f t="shared" si="46"/>
        <v/>
      </c>
      <c r="AD140" s="266" t="str">
        <f t="shared" si="47"/>
        <v/>
      </c>
      <c r="AE140" s="267" t="str">
        <f t="shared" si="48"/>
        <v/>
      </c>
      <c r="AF140" s="267" t="str">
        <f>IF(K140="","",K140*AF$8 - MAX('1042Bd Stammdaten Mitarb.'!S136-M140,0))</f>
        <v/>
      </c>
      <c r="AG140" s="267" t="str">
        <f t="shared" si="49"/>
        <v/>
      </c>
      <c r="AH140" s="267" t="str">
        <f t="shared" si="50"/>
        <v/>
      </c>
      <c r="AI140" s="267" t="str">
        <f t="shared" si="51"/>
        <v/>
      </c>
      <c r="AJ140" s="267" t="str">
        <f>IF(OR($C140="",K140="",O140=""),"",MAX(P140+'1042Bd Stammdaten Mitarb.'!T136-O140,0))</f>
        <v/>
      </c>
      <c r="AK140" s="267" t="str">
        <f>IF('1042Bd Stammdaten Mitarb.'!T136="","",'1042Bd Stammdaten Mitarb.'!T136)</f>
        <v/>
      </c>
      <c r="AL140" s="267" t="str">
        <f t="shared" si="52"/>
        <v/>
      </c>
      <c r="AM140" s="268" t="str">
        <f t="shared" si="53"/>
        <v/>
      </c>
      <c r="AN140" s="269" t="str">
        <f t="shared" si="54"/>
        <v/>
      </c>
      <c r="AO140" s="267" t="str">
        <f t="shared" si="55"/>
        <v/>
      </c>
      <c r="AP140" s="267" t="str">
        <f>IF(E140="","",'1042Bd Stammdaten Mitarb.'!P136)</f>
        <v/>
      </c>
      <c r="AQ140" s="270">
        <f>IF('1042Bd Stammdaten Mitarb.'!Y136&gt;0,AG140,0)</f>
        <v>0</v>
      </c>
      <c r="AR140" s="271">
        <f>IF('1042Bd Stammdaten Mitarb.'!Y136&gt;0,'1042Bd Stammdaten Mitarb.'!T136,0)</f>
        <v>0</v>
      </c>
      <c r="AS140" s="267" t="str">
        <f t="shared" si="56"/>
        <v/>
      </c>
      <c r="AT140" s="267">
        <f>'1042Bd Stammdaten Mitarb.'!P136</f>
        <v>0</v>
      </c>
      <c r="AU140" s="267">
        <f t="shared" si="57"/>
        <v>0</v>
      </c>
      <c r="AV140" s="272"/>
    </row>
    <row r="141" spans="1:48" s="57" customFormat="1" ht="16.899999999999999" customHeight="1" x14ac:dyDescent="0.25">
      <c r="A141" s="304" t="str">
        <f>IF('1042Bd Stammdaten Mitarb.'!A137="","",'1042Bd Stammdaten Mitarb.'!A137)</f>
        <v/>
      </c>
      <c r="B141" s="305" t="str">
        <f>IF('1042Bd Stammdaten Mitarb.'!B137="","",'1042Bd Stammdaten Mitarb.'!B137)</f>
        <v/>
      </c>
      <c r="C141" s="261" t="str">
        <f>IF('1042Bd Stammdaten Mitarb.'!C137="","",'1042Bd Stammdaten Mitarb.'!C137)</f>
        <v/>
      </c>
      <c r="D141" s="340" t="str">
        <f>IF('1042Bd Stammdaten Mitarb.'!AJ137="","",'1042Bd Stammdaten Mitarb.'!AJ137)</f>
        <v/>
      </c>
      <c r="E141" s="341" t="str">
        <f>IF('1042Bd Stammdaten Mitarb.'!N137="","",'1042Bd Stammdaten Mitarb.'!N137)</f>
        <v/>
      </c>
      <c r="F141" s="342" t="str">
        <f>IF('1042Bd Stammdaten Mitarb.'!O137="","",'1042Bd Stammdaten Mitarb.'!O137)</f>
        <v/>
      </c>
      <c r="G141" s="343" t="str">
        <f>IF('1042Bd Stammdaten Mitarb.'!P137="","",'1042Bd Stammdaten Mitarb.'!P137)</f>
        <v/>
      </c>
      <c r="H141" s="344" t="str">
        <f>IF('1042Bd Stammdaten Mitarb.'!Q137="","",'1042Bd Stammdaten Mitarb.'!Q137)</f>
        <v/>
      </c>
      <c r="I141" s="345" t="str">
        <f>IF('1042Bd Stammdaten Mitarb.'!R137="","",'1042Bd Stammdaten Mitarb.'!R137)</f>
        <v/>
      </c>
      <c r="J141" s="346" t="str">
        <f t="shared" ref="J141:J204" si="58">Z141</f>
        <v/>
      </c>
      <c r="K141" s="342" t="str">
        <f t="shared" ref="K141:K204" si="59">AA141</f>
        <v/>
      </c>
      <c r="L141" s="342" t="str">
        <f>IF('1042Bd Stammdaten Mitarb.'!S137="","",'1042Bd Stammdaten Mitarb.'!S137)</f>
        <v/>
      </c>
      <c r="M141" s="347" t="str">
        <f t="shared" ref="M141:M204" si="60">AD141</f>
        <v/>
      </c>
      <c r="N141" s="340" t="str">
        <f t="shared" ref="N141:N204" si="61">AF141</f>
        <v/>
      </c>
      <c r="O141" s="348" t="str">
        <f t="shared" ref="O141:O204" si="62">AG141</f>
        <v/>
      </c>
      <c r="P141" s="349" t="str">
        <f t="shared" ref="P141:P204" si="63">AH141</f>
        <v/>
      </c>
      <c r="Q141" s="350" t="str">
        <f t="shared" ref="Q141:Q204" si="64">AJ141</f>
        <v/>
      </c>
      <c r="R141" s="351" t="str">
        <f t="shared" ref="R141:R204" si="65">AI141</f>
        <v/>
      </c>
      <c r="S141" s="340" t="str">
        <f t="shared" ref="S141:S204" si="66">AL141</f>
        <v/>
      </c>
      <c r="T141" s="342" t="str">
        <f>IF(R141="","",MAX((O141-AR141)*'1042Ad Antrag'!$B$31,0))</f>
        <v/>
      </c>
      <c r="U141" s="352" t="str">
        <f t="shared" ref="U141:U204" si="67">IF(T141="","",S141+T141)</f>
        <v/>
      </c>
      <c r="V141" s="262"/>
      <c r="W141" s="263"/>
      <c r="X141" s="190">
        <f>'1042Bd Stammdaten Mitarb.'!M137</f>
        <v>0</v>
      </c>
      <c r="Y141" s="264" t="str">
        <f t="shared" ref="Y141:Y204" si="68">IF($A141="","",D141)</f>
        <v/>
      </c>
      <c r="Z141" s="265" t="str">
        <f>IF(A141="","",'1042Bd Stammdaten Mitarb.'!Q137-'1042Bd Stammdaten Mitarb.'!R137)</f>
        <v/>
      </c>
      <c r="AA141" s="265" t="str">
        <f t="shared" ref="AA141:AA204" si="69">IF(OR($C141="",E141="",F141="",G141=""),"",E141-(F141+G141+Z141))</f>
        <v/>
      </c>
      <c r="AB141" s="266" t="str">
        <f t="shared" ref="AB141:AB204" si="70">IF(AA141="","",MAX(AA141,0))</f>
        <v/>
      </c>
      <c r="AC141" s="266" t="str">
        <f t="shared" ref="AC141:AC204" si="71">IF(K141="","",AC$8)</f>
        <v/>
      </c>
      <c r="AD141" s="266" t="str">
        <f t="shared" ref="AD141:AD204" si="72">IF(K141="","",K141*AD$8)</f>
        <v/>
      </c>
      <c r="AE141" s="267" t="str">
        <f t="shared" ref="AE141:AE204" si="73">IF(AC141="","",AE$8)</f>
        <v/>
      </c>
      <c r="AF141" s="267" t="str">
        <f>IF(K141="","",K141*AF$8 - MAX('1042Bd Stammdaten Mitarb.'!S137-M141,0))</f>
        <v/>
      </c>
      <c r="AG141" s="267" t="str">
        <f t="shared" ref="AG141:AG204" si="74">IF(OR($C141="",K141="",D141="",N141&lt;0),"",MAX(N141*D141,0))</f>
        <v/>
      </c>
      <c r="AH141" s="267" t="str">
        <f t="shared" ref="AH141:AH204" si="75">IF(OR($C141="",O141=""),"",O141*0.8)</f>
        <v/>
      </c>
      <c r="AI141" s="267" t="str">
        <f t="shared" ref="AI141:AI204" si="76">IF(OR($C141="",D141="",O141=""),"",AI$6/5*X141*D141*0.8)</f>
        <v/>
      </c>
      <c r="AJ141" s="267" t="str">
        <f>IF(OR($C141="",K141="",O141=""),"",MAX(P141+'1042Bd Stammdaten Mitarb.'!T137-O141,0))</f>
        <v/>
      </c>
      <c r="AK141" s="267" t="str">
        <f>IF('1042Bd Stammdaten Mitarb.'!T137="","",'1042Bd Stammdaten Mitarb.'!T137)</f>
        <v/>
      </c>
      <c r="AL141" s="267" t="str">
        <f t="shared" ref="AL141:AL204" si="77">IF(OR($C141="",O141=""),"",MAX(P141-R141-AJ141,0))</f>
        <v/>
      </c>
      <c r="AM141" s="268" t="str">
        <f t="shared" ref="AM141:AM204" si="78">IF(E141="","",1)</f>
        <v/>
      </c>
      <c r="AN141" s="269" t="str">
        <f t="shared" ref="AN141:AN204" si="79">IF(E141="","",IF(ROUND(K141,2)&lt;=0,0,1))</f>
        <v/>
      </c>
      <c r="AO141" s="267" t="str">
        <f t="shared" ref="AO141:AO204" si="80">IF(E141="","",E141)</f>
        <v/>
      </c>
      <c r="AP141" s="267" t="str">
        <f>IF(E141="","",'1042Bd Stammdaten Mitarb.'!P137)</f>
        <v/>
      </c>
      <c r="AQ141" s="270">
        <f>IF('1042Bd Stammdaten Mitarb.'!Y137&gt;0,AG141,0)</f>
        <v>0</v>
      </c>
      <c r="AR141" s="271">
        <f>IF('1042Bd Stammdaten Mitarb.'!Y137&gt;0,'1042Bd Stammdaten Mitarb.'!T137,0)</f>
        <v>0</v>
      </c>
      <c r="AS141" s="267" t="str">
        <f t="shared" ref="AS141:AS204" si="81">E141</f>
        <v/>
      </c>
      <c r="AT141" s="267">
        <f>'1042Bd Stammdaten Mitarb.'!P137</f>
        <v>0</v>
      </c>
      <c r="AU141" s="267">
        <f t="shared" ref="AU141:AU204" si="82">IF(AQ141="",0,MAX(AQ141-AR141,0))</f>
        <v>0</v>
      </c>
      <c r="AV141" s="272"/>
    </row>
    <row r="142" spans="1:48" s="57" customFormat="1" ht="16.899999999999999" customHeight="1" x14ac:dyDescent="0.25">
      <c r="A142" s="304" t="str">
        <f>IF('1042Bd Stammdaten Mitarb.'!A138="","",'1042Bd Stammdaten Mitarb.'!A138)</f>
        <v/>
      </c>
      <c r="B142" s="305" t="str">
        <f>IF('1042Bd Stammdaten Mitarb.'!B138="","",'1042Bd Stammdaten Mitarb.'!B138)</f>
        <v/>
      </c>
      <c r="C142" s="261" t="str">
        <f>IF('1042Bd Stammdaten Mitarb.'!C138="","",'1042Bd Stammdaten Mitarb.'!C138)</f>
        <v/>
      </c>
      <c r="D142" s="340" t="str">
        <f>IF('1042Bd Stammdaten Mitarb.'!AJ138="","",'1042Bd Stammdaten Mitarb.'!AJ138)</f>
        <v/>
      </c>
      <c r="E142" s="341" t="str">
        <f>IF('1042Bd Stammdaten Mitarb.'!N138="","",'1042Bd Stammdaten Mitarb.'!N138)</f>
        <v/>
      </c>
      <c r="F142" s="342" t="str">
        <f>IF('1042Bd Stammdaten Mitarb.'!O138="","",'1042Bd Stammdaten Mitarb.'!O138)</f>
        <v/>
      </c>
      <c r="G142" s="343" t="str">
        <f>IF('1042Bd Stammdaten Mitarb.'!P138="","",'1042Bd Stammdaten Mitarb.'!P138)</f>
        <v/>
      </c>
      <c r="H142" s="344" t="str">
        <f>IF('1042Bd Stammdaten Mitarb.'!Q138="","",'1042Bd Stammdaten Mitarb.'!Q138)</f>
        <v/>
      </c>
      <c r="I142" s="345" t="str">
        <f>IF('1042Bd Stammdaten Mitarb.'!R138="","",'1042Bd Stammdaten Mitarb.'!R138)</f>
        <v/>
      </c>
      <c r="J142" s="346" t="str">
        <f t="shared" si="58"/>
        <v/>
      </c>
      <c r="K142" s="342" t="str">
        <f t="shared" si="59"/>
        <v/>
      </c>
      <c r="L142" s="342" t="str">
        <f>IF('1042Bd Stammdaten Mitarb.'!S138="","",'1042Bd Stammdaten Mitarb.'!S138)</f>
        <v/>
      </c>
      <c r="M142" s="347" t="str">
        <f t="shared" si="60"/>
        <v/>
      </c>
      <c r="N142" s="340" t="str">
        <f t="shared" si="61"/>
        <v/>
      </c>
      <c r="O142" s="348" t="str">
        <f t="shared" si="62"/>
        <v/>
      </c>
      <c r="P142" s="349" t="str">
        <f t="shared" si="63"/>
        <v/>
      </c>
      <c r="Q142" s="350" t="str">
        <f t="shared" si="64"/>
        <v/>
      </c>
      <c r="R142" s="351" t="str">
        <f t="shared" si="65"/>
        <v/>
      </c>
      <c r="S142" s="340" t="str">
        <f t="shared" si="66"/>
        <v/>
      </c>
      <c r="T142" s="342" t="str">
        <f>IF(R142="","",MAX((O142-AR142)*'1042Ad Antrag'!$B$31,0))</f>
        <v/>
      </c>
      <c r="U142" s="352" t="str">
        <f t="shared" si="67"/>
        <v/>
      </c>
      <c r="V142" s="262"/>
      <c r="W142" s="263"/>
      <c r="X142" s="190">
        <f>'1042Bd Stammdaten Mitarb.'!M138</f>
        <v>0</v>
      </c>
      <c r="Y142" s="264" t="str">
        <f t="shared" si="68"/>
        <v/>
      </c>
      <c r="Z142" s="265" t="str">
        <f>IF(A142="","",'1042Bd Stammdaten Mitarb.'!Q138-'1042Bd Stammdaten Mitarb.'!R138)</f>
        <v/>
      </c>
      <c r="AA142" s="265" t="str">
        <f t="shared" si="69"/>
        <v/>
      </c>
      <c r="AB142" s="266" t="str">
        <f t="shared" si="70"/>
        <v/>
      </c>
      <c r="AC142" s="266" t="str">
        <f t="shared" si="71"/>
        <v/>
      </c>
      <c r="AD142" s="266" t="str">
        <f t="shared" si="72"/>
        <v/>
      </c>
      <c r="AE142" s="267" t="str">
        <f t="shared" si="73"/>
        <v/>
      </c>
      <c r="AF142" s="267" t="str">
        <f>IF(K142="","",K142*AF$8 - MAX('1042Bd Stammdaten Mitarb.'!S138-M142,0))</f>
        <v/>
      </c>
      <c r="AG142" s="267" t="str">
        <f t="shared" si="74"/>
        <v/>
      </c>
      <c r="AH142" s="267" t="str">
        <f t="shared" si="75"/>
        <v/>
      </c>
      <c r="AI142" s="267" t="str">
        <f t="shared" si="76"/>
        <v/>
      </c>
      <c r="AJ142" s="267" t="str">
        <f>IF(OR($C142="",K142="",O142=""),"",MAX(P142+'1042Bd Stammdaten Mitarb.'!T138-O142,0))</f>
        <v/>
      </c>
      <c r="AK142" s="267" t="str">
        <f>IF('1042Bd Stammdaten Mitarb.'!T138="","",'1042Bd Stammdaten Mitarb.'!T138)</f>
        <v/>
      </c>
      <c r="AL142" s="267" t="str">
        <f t="shared" si="77"/>
        <v/>
      </c>
      <c r="AM142" s="268" t="str">
        <f t="shared" si="78"/>
        <v/>
      </c>
      <c r="AN142" s="269" t="str">
        <f t="shared" si="79"/>
        <v/>
      </c>
      <c r="AO142" s="267" t="str">
        <f t="shared" si="80"/>
        <v/>
      </c>
      <c r="AP142" s="267" t="str">
        <f>IF(E142="","",'1042Bd Stammdaten Mitarb.'!P138)</f>
        <v/>
      </c>
      <c r="AQ142" s="270">
        <f>IF('1042Bd Stammdaten Mitarb.'!Y138&gt;0,AG142,0)</f>
        <v>0</v>
      </c>
      <c r="AR142" s="271">
        <f>IF('1042Bd Stammdaten Mitarb.'!Y138&gt;0,'1042Bd Stammdaten Mitarb.'!T138,0)</f>
        <v>0</v>
      </c>
      <c r="AS142" s="267" t="str">
        <f t="shared" si="81"/>
        <v/>
      </c>
      <c r="AT142" s="267">
        <f>'1042Bd Stammdaten Mitarb.'!P138</f>
        <v>0</v>
      </c>
      <c r="AU142" s="267">
        <f t="shared" si="82"/>
        <v>0</v>
      </c>
      <c r="AV142" s="272"/>
    </row>
    <row r="143" spans="1:48" s="57" customFormat="1" ht="16.899999999999999" customHeight="1" x14ac:dyDescent="0.25">
      <c r="A143" s="304" t="str">
        <f>IF('1042Bd Stammdaten Mitarb.'!A139="","",'1042Bd Stammdaten Mitarb.'!A139)</f>
        <v/>
      </c>
      <c r="B143" s="305" t="str">
        <f>IF('1042Bd Stammdaten Mitarb.'!B139="","",'1042Bd Stammdaten Mitarb.'!B139)</f>
        <v/>
      </c>
      <c r="C143" s="261" t="str">
        <f>IF('1042Bd Stammdaten Mitarb.'!C139="","",'1042Bd Stammdaten Mitarb.'!C139)</f>
        <v/>
      </c>
      <c r="D143" s="340" t="str">
        <f>IF('1042Bd Stammdaten Mitarb.'!AJ139="","",'1042Bd Stammdaten Mitarb.'!AJ139)</f>
        <v/>
      </c>
      <c r="E143" s="341" t="str">
        <f>IF('1042Bd Stammdaten Mitarb.'!N139="","",'1042Bd Stammdaten Mitarb.'!N139)</f>
        <v/>
      </c>
      <c r="F143" s="342" t="str">
        <f>IF('1042Bd Stammdaten Mitarb.'!O139="","",'1042Bd Stammdaten Mitarb.'!O139)</f>
        <v/>
      </c>
      <c r="G143" s="343" t="str">
        <f>IF('1042Bd Stammdaten Mitarb.'!P139="","",'1042Bd Stammdaten Mitarb.'!P139)</f>
        <v/>
      </c>
      <c r="H143" s="344" t="str">
        <f>IF('1042Bd Stammdaten Mitarb.'!Q139="","",'1042Bd Stammdaten Mitarb.'!Q139)</f>
        <v/>
      </c>
      <c r="I143" s="345" t="str">
        <f>IF('1042Bd Stammdaten Mitarb.'!R139="","",'1042Bd Stammdaten Mitarb.'!R139)</f>
        <v/>
      </c>
      <c r="J143" s="346" t="str">
        <f t="shared" si="58"/>
        <v/>
      </c>
      <c r="K143" s="342" t="str">
        <f t="shared" si="59"/>
        <v/>
      </c>
      <c r="L143" s="342" t="str">
        <f>IF('1042Bd Stammdaten Mitarb.'!S139="","",'1042Bd Stammdaten Mitarb.'!S139)</f>
        <v/>
      </c>
      <c r="M143" s="347" t="str">
        <f t="shared" si="60"/>
        <v/>
      </c>
      <c r="N143" s="340" t="str">
        <f t="shared" si="61"/>
        <v/>
      </c>
      <c r="O143" s="348" t="str">
        <f t="shared" si="62"/>
        <v/>
      </c>
      <c r="P143" s="349" t="str">
        <f t="shared" si="63"/>
        <v/>
      </c>
      <c r="Q143" s="350" t="str">
        <f t="shared" si="64"/>
        <v/>
      </c>
      <c r="R143" s="351" t="str">
        <f t="shared" si="65"/>
        <v/>
      </c>
      <c r="S143" s="340" t="str">
        <f t="shared" si="66"/>
        <v/>
      </c>
      <c r="T143" s="342" t="str">
        <f>IF(R143="","",MAX((O143-AR143)*'1042Ad Antrag'!$B$31,0))</f>
        <v/>
      </c>
      <c r="U143" s="352" t="str">
        <f t="shared" si="67"/>
        <v/>
      </c>
      <c r="V143" s="262"/>
      <c r="W143" s="263"/>
      <c r="X143" s="190">
        <f>'1042Bd Stammdaten Mitarb.'!M139</f>
        <v>0</v>
      </c>
      <c r="Y143" s="264" t="str">
        <f t="shared" si="68"/>
        <v/>
      </c>
      <c r="Z143" s="265" t="str">
        <f>IF(A143="","",'1042Bd Stammdaten Mitarb.'!Q139-'1042Bd Stammdaten Mitarb.'!R139)</f>
        <v/>
      </c>
      <c r="AA143" s="265" t="str">
        <f t="shared" si="69"/>
        <v/>
      </c>
      <c r="AB143" s="266" t="str">
        <f t="shared" si="70"/>
        <v/>
      </c>
      <c r="AC143" s="266" t="str">
        <f t="shared" si="71"/>
        <v/>
      </c>
      <c r="AD143" s="266" t="str">
        <f t="shared" si="72"/>
        <v/>
      </c>
      <c r="AE143" s="267" t="str">
        <f t="shared" si="73"/>
        <v/>
      </c>
      <c r="AF143" s="267" t="str">
        <f>IF(K143="","",K143*AF$8 - MAX('1042Bd Stammdaten Mitarb.'!S139-M143,0))</f>
        <v/>
      </c>
      <c r="AG143" s="267" t="str">
        <f t="shared" si="74"/>
        <v/>
      </c>
      <c r="AH143" s="267" t="str">
        <f t="shared" si="75"/>
        <v/>
      </c>
      <c r="AI143" s="267" t="str">
        <f t="shared" si="76"/>
        <v/>
      </c>
      <c r="AJ143" s="267" t="str">
        <f>IF(OR($C143="",K143="",O143=""),"",MAX(P143+'1042Bd Stammdaten Mitarb.'!T139-O143,0))</f>
        <v/>
      </c>
      <c r="AK143" s="267" t="str">
        <f>IF('1042Bd Stammdaten Mitarb.'!T139="","",'1042Bd Stammdaten Mitarb.'!T139)</f>
        <v/>
      </c>
      <c r="AL143" s="267" t="str">
        <f t="shared" si="77"/>
        <v/>
      </c>
      <c r="AM143" s="268" t="str">
        <f t="shared" si="78"/>
        <v/>
      </c>
      <c r="AN143" s="269" t="str">
        <f t="shared" si="79"/>
        <v/>
      </c>
      <c r="AO143" s="267" t="str">
        <f t="shared" si="80"/>
        <v/>
      </c>
      <c r="AP143" s="267" t="str">
        <f>IF(E143="","",'1042Bd Stammdaten Mitarb.'!P139)</f>
        <v/>
      </c>
      <c r="AQ143" s="270">
        <f>IF('1042Bd Stammdaten Mitarb.'!Y139&gt;0,AG143,0)</f>
        <v>0</v>
      </c>
      <c r="AR143" s="271">
        <f>IF('1042Bd Stammdaten Mitarb.'!Y139&gt;0,'1042Bd Stammdaten Mitarb.'!T139,0)</f>
        <v>0</v>
      </c>
      <c r="AS143" s="267" t="str">
        <f t="shared" si="81"/>
        <v/>
      </c>
      <c r="AT143" s="267">
        <f>'1042Bd Stammdaten Mitarb.'!P139</f>
        <v>0</v>
      </c>
      <c r="AU143" s="267">
        <f t="shared" si="82"/>
        <v>0</v>
      </c>
      <c r="AV143" s="272"/>
    </row>
    <row r="144" spans="1:48" s="57" customFormat="1" ht="16.899999999999999" customHeight="1" x14ac:dyDescent="0.25">
      <c r="A144" s="304" t="str">
        <f>IF('1042Bd Stammdaten Mitarb.'!A140="","",'1042Bd Stammdaten Mitarb.'!A140)</f>
        <v/>
      </c>
      <c r="B144" s="305" t="str">
        <f>IF('1042Bd Stammdaten Mitarb.'!B140="","",'1042Bd Stammdaten Mitarb.'!B140)</f>
        <v/>
      </c>
      <c r="C144" s="261" t="str">
        <f>IF('1042Bd Stammdaten Mitarb.'!C140="","",'1042Bd Stammdaten Mitarb.'!C140)</f>
        <v/>
      </c>
      <c r="D144" s="340" t="str">
        <f>IF('1042Bd Stammdaten Mitarb.'!AJ140="","",'1042Bd Stammdaten Mitarb.'!AJ140)</f>
        <v/>
      </c>
      <c r="E144" s="341" t="str">
        <f>IF('1042Bd Stammdaten Mitarb.'!N140="","",'1042Bd Stammdaten Mitarb.'!N140)</f>
        <v/>
      </c>
      <c r="F144" s="342" t="str">
        <f>IF('1042Bd Stammdaten Mitarb.'!O140="","",'1042Bd Stammdaten Mitarb.'!O140)</f>
        <v/>
      </c>
      <c r="G144" s="343" t="str">
        <f>IF('1042Bd Stammdaten Mitarb.'!P140="","",'1042Bd Stammdaten Mitarb.'!P140)</f>
        <v/>
      </c>
      <c r="H144" s="344" t="str">
        <f>IF('1042Bd Stammdaten Mitarb.'!Q140="","",'1042Bd Stammdaten Mitarb.'!Q140)</f>
        <v/>
      </c>
      <c r="I144" s="345" t="str">
        <f>IF('1042Bd Stammdaten Mitarb.'!R140="","",'1042Bd Stammdaten Mitarb.'!R140)</f>
        <v/>
      </c>
      <c r="J144" s="346" t="str">
        <f t="shared" si="58"/>
        <v/>
      </c>
      <c r="K144" s="342" t="str">
        <f t="shared" si="59"/>
        <v/>
      </c>
      <c r="L144" s="342" t="str">
        <f>IF('1042Bd Stammdaten Mitarb.'!S140="","",'1042Bd Stammdaten Mitarb.'!S140)</f>
        <v/>
      </c>
      <c r="M144" s="347" t="str">
        <f t="shared" si="60"/>
        <v/>
      </c>
      <c r="N144" s="340" t="str">
        <f t="shared" si="61"/>
        <v/>
      </c>
      <c r="O144" s="348" t="str">
        <f t="shared" si="62"/>
        <v/>
      </c>
      <c r="P144" s="349" t="str">
        <f t="shared" si="63"/>
        <v/>
      </c>
      <c r="Q144" s="350" t="str">
        <f t="shared" si="64"/>
        <v/>
      </c>
      <c r="R144" s="351" t="str">
        <f t="shared" si="65"/>
        <v/>
      </c>
      <c r="S144" s="340" t="str">
        <f t="shared" si="66"/>
        <v/>
      </c>
      <c r="T144" s="342" t="str">
        <f>IF(R144="","",MAX((O144-AR144)*'1042Ad Antrag'!$B$31,0))</f>
        <v/>
      </c>
      <c r="U144" s="352" t="str">
        <f t="shared" si="67"/>
        <v/>
      </c>
      <c r="V144" s="262"/>
      <c r="W144" s="263"/>
      <c r="X144" s="190">
        <f>'1042Bd Stammdaten Mitarb.'!M140</f>
        <v>0</v>
      </c>
      <c r="Y144" s="264" t="str">
        <f t="shared" si="68"/>
        <v/>
      </c>
      <c r="Z144" s="265" t="str">
        <f>IF(A144="","",'1042Bd Stammdaten Mitarb.'!Q140-'1042Bd Stammdaten Mitarb.'!R140)</f>
        <v/>
      </c>
      <c r="AA144" s="265" t="str">
        <f t="shared" si="69"/>
        <v/>
      </c>
      <c r="AB144" s="266" t="str">
        <f t="shared" si="70"/>
        <v/>
      </c>
      <c r="AC144" s="266" t="str">
        <f t="shared" si="71"/>
        <v/>
      </c>
      <c r="AD144" s="266" t="str">
        <f t="shared" si="72"/>
        <v/>
      </c>
      <c r="AE144" s="267" t="str">
        <f t="shared" si="73"/>
        <v/>
      </c>
      <c r="AF144" s="267" t="str">
        <f>IF(K144="","",K144*AF$8 - MAX('1042Bd Stammdaten Mitarb.'!S140-M144,0))</f>
        <v/>
      </c>
      <c r="AG144" s="267" t="str">
        <f t="shared" si="74"/>
        <v/>
      </c>
      <c r="AH144" s="267" t="str">
        <f t="shared" si="75"/>
        <v/>
      </c>
      <c r="AI144" s="267" t="str">
        <f t="shared" si="76"/>
        <v/>
      </c>
      <c r="AJ144" s="267" t="str">
        <f>IF(OR($C144="",K144="",O144=""),"",MAX(P144+'1042Bd Stammdaten Mitarb.'!T140-O144,0))</f>
        <v/>
      </c>
      <c r="AK144" s="267" t="str">
        <f>IF('1042Bd Stammdaten Mitarb.'!T140="","",'1042Bd Stammdaten Mitarb.'!T140)</f>
        <v/>
      </c>
      <c r="AL144" s="267" t="str">
        <f t="shared" si="77"/>
        <v/>
      </c>
      <c r="AM144" s="268" t="str">
        <f t="shared" si="78"/>
        <v/>
      </c>
      <c r="AN144" s="269" t="str">
        <f t="shared" si="79"/>
        <v/>
      </c>
      <c r="AO144" s="267" t="str">
        <f t="shared" si="80"/>
        <v/>
      </c>
      <c r="AP144" s="267" t="str">
        <f>IF(E144="","",'1042Bd Stammdaten Mitarb.'!P140)</f>
        <v/>
      </c>
      <c r="AQ144" s="270">
        <f>IF('1042Bd Stammdaten Mitarb.'!Y140&gt;0,AG144,0)</f>
        <v>0</v>
      </c>
      <c r="AR144" s="271">
        <f>IF('1042Bd Stammdaten Mitarb.'!Y140&gt;0,'1042Bd Stammdaten Mitarb.'!T140,0)</f>
        <v>0</v>
      </c>
      <c r="AS144" s="267" t="str">
        <f t="shared" si="81"/>
        <v/>
      </c>
      <c r="AT144" s="267">
        <f>'1042Bd Stammdaten Mitarb.'!P140</f>
        <v>0</v>
      </c>
      <c r="AU144" s="267">
        <f t="shared" si="82"/>
        <v>0</v>
      </c>
      <c r="AV144" s="272"/>
    </row>
    <row r="145" spans="1:48" s="57" customFormat="1" ht="16.899999999999999" customHeight="1" x14ac:dyDescent="0.25">
      <c r="A145" s="304" t="str">
        <f>IF('1042Bd Stammdaten Mitarb.'!A141="","",'1042Bd Stammdaten Mitarb.'!A141)</f>
        <v/>
      </c>
      <c r="B145" s="305" t="str">
        <f>IF('1042Bd Stammdaten Mitarb.'!B141="","",'1042Bd Stammdaten Mitarb.'!B141)</f>
        <v/>
      </c>
      <c r="C145" s="261" t="str">
        <f>IF('1042Bd Stammdaten Mitarb.'!C141="","",'1042Bd Stammdaten Mitarb.'!C141)</f>
        <v/>
      </c>
      <c r="D145" s="340" t="str">
        <f>IF('1042Bd Stammdaten Mitarb.'!AJ141="","",'1042Bd Stammdaten Mitarb.'!AJ141)</f>
        <v/>
      </c>
      <c r="E145" s="341" t="str">
        <f>IF('1042Bd Stammdaten Mitarb.'!N141="","",'1042Bd Stammdaten Mitarb.'!N141)</f>
        <v/>
      </c>
      <c r="F145" s="342" t="str">
        <f>IF('1042Bd Stammdaten Mitarb.'!O141="","",'1042Bd Stammdaten Mitarb.'!O141)</f>
        <v/>
      </c>
      <c r="G145" s="343" t="str">
        <f>IF('1042Bd Stammdaten Mitarb.'!P141="","",'1042Bd Stammdaten Mitarb.'!P141)</f>
        <v/>
      </c>
      <c r="H145" s="344" t="str">
        <f>IF('1042Bd Stammdaten Mitarb.'!Q141="","",'1042Bd Stammdaten Mitarb.'!Q141)</f>
        <v/>
      </c>
      <c r="I145" s="345" t="str">
        <f>IF('1042Bd Stammdaten Mitarb.'!R141="","",'1042Bd Stammdaten Mitarb.'!R141)</f>
        <v/>
      </c>
      <c r="J145" s="346" t="str">
        <f t="shared" si="58"/>
        <v/>
      </c>
      <c r="K145" s="342" t="str">
        <f t="shared" si="59"/>
        <v/>
      </c>
      <c r="L145" s="342" t="str">
        <f>IF('1042Bd Stammdaten Mitarb.'!S141="","",'1042Bd Stammdaten Mitarb.'!S141)</f>
        <v/>
      </c>
      <c r="M145" s="347" t="str">
        <f t="shared" si="60"/>
        <v/>
      </c>
      <c r="N145" s="340" t="str">
        <f t="shared" si="61"/>
        <v/>
      </c>
      <c r="O145" s="348" t="str">
        <f t="shared" si="62"/>
        <v/>
      </c>
      <c r="P145" s="349" t="str">
        <f t="shared" si="63"/>
        <v/>
      </c>
      <c r="Q145" s="350" t="str">
        <f t="shared" si="64"/>
        <v/>
      </c>
      <c r="R145" s="351" t="str">
        <f t="shared" si="65"/>
        <v/>
      </c>
      <c r="S145" s="340" t="str">
        <f t="shared" si="66"/>
        <v/>
      </c>
      <c r="T145" s="342" t="str">
        <f>IF(R145="","",MAX((O145-AR145)*'1042Ad Antrag'!$B$31,0))</f>
        <v/>
      </c>
      <c r="U145" s="352" t="str">
        <f t="shared" si="67"/>
        <v/>
      </c>
      <c r="V145" s="262"/>
      <c r="W145" s="263"/>
      <c r="X145" s="190">
        <f>'1042Bd Stammdaten Mitarb.'!M141</f>
        <v>0</v>
      </c>
      <c r="Y145" s="264" t="str">
        <f t="shared" si="68"/>
        <v/>
      </c>
      <c r="Z145" s="265" t="str">
        <f>IF(A145="","",'1042Bd Stammdaten Mitarb.'!Q141-'1042Bd Stammdaten Mitarb.'!R141)</f>
        <v/>
      </c>
      <c r="AA145" s="265" t="str">
        <f t="shared" si="69"/>
        <v/>
      </c>
      <c r="AB145" s="266" t="str">
        <f t="shared" si="70"/>
        <v/>
      </c>
      <c r="AC145" s="266" t="str">
        <f t="shared" si="71"/>
        <v/>
      </c>
      <c r="AD145" s="266" t="str">
        <f t="shared" si="72"/>
        <v/>
      </c>
      <c r="AE145" s="267" t="str">
        <f t="shared" si="73"/>
        <v/>
      </c>
      <c r="AF145" s="267" t="str">
        <f>IF(K145="","",K145*AF$8 - MAX('1042Bd Stammdaten Mitarb.'!S141-M145,0))</f>
        <v/>
      </c>
      <c r="AG145" s="267" t="str">
        <f t="shared" si="74"/>
        <v/>
      </c>
      <c r="AH145" s="267" t="str">
        <f t="shared" si="75"/>
        <v/>
      </c>
      <c r="AI145" s="267" t="str">
        <f t="shared" si="76"/>
        <v/>
      </c>
      <c r="AJ145" s="267" t="str">
        <f>IF(OR($C145="",K145="",O145=""),"",MAX(P145+'1042Bd Stammdaten Mitarb.'!T141-O145,0))</f>
        <v/>
      </c>
      <c r="AK145" s="267" t="str">
        <f>IF('1042Bd Stammdaten Mitarb.'!T141="","",'1042Bd Stammdaten Mitarb.'!T141)</f>
        <v/>
      </c>
      <c r="AL145" s="267" t="str">
        <f t="shared" si="77"/>
        <v/>
      </c>
      <c r="AM145" s="268" t="str">
        <f t="shared" si="78"/>
        <v/>
      </c>
      <c r="AN145" s="269" t="str">
        <f t="shared" si="79"/>
        <v/>
      </c>
      <c r="AO145" s="267" t="str">
        <f t="shared" si="80"/>
        <v/>
      </c>
      <c r="AP145" s="267" t="str">
        <f>IF(E145="","",'1042Bd Stammdaten Mitarb.'!P141)</f>
        <v/>
      </c>
      <c r="AQ145" s="270">
        <f>IF('1042Bd Stammdaten Mitarb.'!Y141&gt;0,AG145,0)</f>
        <v>0</v>
      </c>
      <c r="AR145" s="271">
        <f>IF('1042Bd Stammdaten Mitarb.'!Y141&gt;0,'1042Bd Stammdaten Mitarb.'!T141,0)</f>
        <v>0</v>
      </c>
      <c r="AS145" s="267" t="str">
        <f t="shared" si="81"/>
        <v/>
      </c>
      <c r="AT145" s="267">
        <f>'1042Bd Stammdaten Mitarb.'!P141</f>
        <v>0</v>
      </c>
      <c r="AU145" s="267">
        <f t="shared" si="82"/>
        <v>0</v>
      </c>
      <c r="AV145" s="272"/>
    </row>
    <row r="146" spans="1:48" s="57" customFormat="1" ht="16.899999999999999" customHeight="1" x14ac:dyDescent="0.25">
      <c r="A146" s="304" t="str">
        <f>IF('1042Bd Stammdaten Mitarb.'!A142="","",'1042Bd Stammdaten Mitarb.'!A142)</f>
        <v/>
      </c>
      <c r="B146" s="305" t="str">
        <f>IF('1042Bd Stammdaten Mitarb.'!B142="","",'1042Bd Stammdaten Mitarb.'!B142)</f>
        <v/>
      </c>
      <c r="C146" s="261" t="str">
        <f>IF('1042Bd Stammdaten Mitarb.'!C142="","",'1042Bd Stammdaten Mitarb.'!C142)</f>
        <v/>
      </c>
      <c r="D146" s="340" t="str">
        <f>IF('1042Bd Stammdaten Mitarb.'!AJ142="","",'1042Bd Stammdaten Mitarb.'!AJ142)</f>
        <v/>
      </c>
      <c r="E146" s="341" t="str">
        <f>IF('1042Bd Stammdaten Mitarb.'!N142="","",'1042Bd Stammdaten Mitarb.'!N142)</f>
        <v/>
      </c>
      <c r="F146" s="342" t="str">
        <f>IF('1042Bd Stammdaten Mitarb.'!O142="","",'1042Bd Stammdaten Mitarb.'!O142)</f>
        <v/>
      </c>
      <c r="G146" s="343" t="str">
        <f>IF('1042Bd Stammdaten Mitarb.'!P142="","",'1042Bd Stammdaten Mitarb.'!P142)</f>
        <v/>
      </c>
      <c r="H146" s="344" t="str">
        <f>IF('1042Bd Stammdaten Mitarb.'!Q142="","",'1042Bd Stammdaten Mitarb.'!Q142)</f>
        <v/>
      </c>
      <c r="I146" s="345" t="str">
        <f>IF('1042Bd Stammdaten Mitarb.'!R142="","",'1042Bd Stammdaten Mitarb.'!R142)</f>
        <v/>
      </c>
      <c r="J146" s="346" t="str">
        <f t="shared" si="58"/>
        <v/>
      </c>
      <c r="K146" s="342" t="str">
        <f t="shared" si="59"/>
        <v/>
      </c>
      <c r="L146" s="342" t="str">
        <f>IF('1042Bd Stammdaten Mitarb.'!S142="","",'1042Bd Stammdaten Mitarb.'!S142)</f>
        <v/>
      </c>
      <c r="M146" s="347" t="str">
        <f t="shared" si="60"/>
        <v/>
      </c>
      <c r="N146" s="340" t="str">
        <f t="shared" si="61"/>
        <v/>
      </c>
      <c r="O146" s="348" t="str">
        <f t="shared" si="62"/>
        <v/>
      </c>
      <c r="P146" s="349" t="str">
        <f t="shared" si="63"/>
        <v/>
      </c>
      <c r="Q146" s="350" t="str">
        <f t="shared" si="64"/>
        <v/>
      </c>
      <c r="R146" s="351" t="str">
        <f t="shared" si="65"/>
        <v/>
      </c>
      <c r="S146" s="340" t="str">
        <f t="shared" si="66"/>
        <v/>
      </c>
      <c r="T146" s="342" t="str">
        <f>IF(R146="","",MAX((O146-AR146)*'1042Ad Antrag'!$B$31,0))</f>
        <v/>
      </c>
      <c r="U146" s="352" t="str">
        <f t="shared" si="67"/>
        <v/>
      </c>
      <c r="V146" s="262"/>
      <c r="W146" s="263"/>
      <c r="X146" s="190">
        <f>'1042Bd Stammdaten Mitarb.'!M142</f>
        <v>0</v>
      </c>
      <c r="Y146" s="264" t="str">
        <f t="shared" si="68"/>
        <v/>
      </c>
      <c r="Z146" s="265" t="str">
        <f>IF(A146="","",'1042Bd Stammdaten Mitarb.'!Q142-'1042Bd Stammdaten Mitarb.'!R142)</f>
        <v/>
      </c>
      <c r="AA146" s="265" t="str">
        <f t="shared" si="69"/>
        <v/>
      </c>
      <c r="AB146" s="266" t="str">
        <f t="shared" si="70"/>
        <v/>
      </c>
      <c r="AC146" s="266" t="str">
        <f t="shared" si="71"/>
        <v/>
      </c>
      <c r="AD146" s="266" t="str">
        <f t="shared" si="72"/>
        <v/>
      </c>
      <c r="AE146" s="267" t="str">
        <f t="shared" si="73"/>
        <v/>
      </c>
      <c r="AF146" s="267" t="str">
        <f>IF(K146="","",K146*AF$8 - MAX('1042Bd Stammdaten Mitarb.'!S142-M146,0))</f>
        <v/>
      </c>
      <c r="AG146" s="267" t="str">
        <f t="shared" si="74"/>
        <v/>
      </c>
      <c r="AH146" s="267" t="str">
        <f t="shared" si="75"/>
        <v/>
      </c>
      <c r="AI146" s="267" t="str">
        <f t="shared" si="76"/>
        <v/>
      </c>
      <c r="AJ146" s="267" t="str">
        <f>IF(OR($C146="",K146="",O146=""),"",MAX(P146+'1042Bd Stammdaten Mitarb.'!T142-O146,0))</f>
        <v/>
      </c>
      <c r="AK146" s="267" t="str">
        <f>IF('1042Bd Stammdaten Mitarb.'!T142="","",'1042Bd Stammdaten Mitarb.'!T142)</f>
        <v/>
      </c>
      <c r="AL146" s="267" t="str">
        <f t="shared" si="77"/>
        <v/>
      </c>
      <c r="AM146" s="268" t="str">
        <f t="shared" si="78"/>
        <v/>
      </c>
      <c r="AN146" s="269" t="str">
        <f t="shared" si="79"/>
        <v/>
      </c>
      <c r="AO146" s="267" t="str">
        <f t="shared" si="80"/>
        <v/>
      </c>
      <c r="AP146" s="267" t="str">
        <f>IF(E146="","",'1042Bd Stammdaten Mitarb.'!P142)</f>
        <v/>
      </c>
      <c r="AQ146" s="270">
        <f>IF('1042Bd Stammdaten Mitarb.'!Y142&gt;0,AG146,0)</f>
        <v>0</v>
      </c>
      <c r="AR146" s="271">
        <f>IF('1042Bd Stammdaten Mitarb.'!Y142&gt;0,'1042Bd Stammdaten Mitarb.'!T142,0)</f>
        <v>0</v>
      </c>
      <c r="AS146" s="267" t="str">
        <f t="shared" si="81"/>
        <v/>
      </c>
      <c r="AT146" s="267">
        <f>'1042Bd Stammdaten Mitarb.'!P142</f>
        <v>0</v>
      </c>
      <c r="AU146" s="267">
        <f t="shared" si="82"/>
        <v>0</v>
      </c>
      <c r="AV146" s="272"/>
    </row>
    <row r="147" spans="1:48" s="57" customFormat="1" ht="16.899999999999999" customHeight="1" x14ac:dyDescent="0.25">
      <c r="A147" s="304" t="str">
        <f>IF('1042Bd Stammdaten Mitarb.'!A143="","",'1042Bd Stammdaten Mitarb.'!A143)</f>
        <v/>
      </c>
      <c r="B147" s="305" t="str">
        <f>IF('1042Bd Stammdaten Mitarb.'!B143="","",'1042Bd Stammdaten Mitarb.'!B143)</f>
        <v/>
      </c>
      <c r="C147" s="261" t="str">
        <f>IF('1042Bd Stammdaten Mitarb.'!C143="","",'1042Bd Stammdaten Mitarb.'!C143)</f>
        <v/>
      </c>
      <c r="D147" s="340" t="str">
        <f>IF('1042Bd Stammdaten Mitarb.'!AJ143="","",'1042Bd Stammdaten Mitarb.'!AJ143)</f>
        <v/>
      </c>
      <c r="E147" s="341" t="str">
        <f>IF('1042Bd Stammdaten Mitarb.'!N143="","",'1042Bd Stammdaten Mitarb.'!N143)</f>
        <v/>
      </c>
      <c r="F147" s="342" t="str">
        <f>IF('1042Bd Stammdaten Mitarb.'!O143="","",'1042Bd Stammdaten Mitarb.'!O143)</f>
        <v/>
      </c>
      <c r="G147" s="343" t="str">
        <f>IF('1042Bd Stammdaten Mitarb.'!P143="","",'1042Bd Stammdaten Mitarb.'!P143)</f>
        <v/>
      </c>
      <c r="H147" s="344" t="str">
        <f>IF('1042Bd Stammdaten Mitarb.'!Q143="","",'1042Bd Stammdaten Mitarb.'!Q143)</f>
        <v/>
      </c>
      <c r="I147" s="345" t="str">
        <f>IF('1042Bd Stammdaten Mitarb.'!R143="","",'1042Bd Stammdaten Mitarb.'!R143)</f>
        <v/>
      </c>
      <c r="J147" s="346" t="str">
        <f t="shared" si="58"/>
        <v/>
      </c>
      <c r="K147" s="342" t="str">
        <f t="shared" si="59"/>
        <v/>
      </c>
      <c r="L147" s="342" t="str">
        <f>IF('1042Bd Stammdaten Mitarb.'!S143="","",'1042Bd Stammdaten Mitarb.'!S143)</f>
        <v/>
      </c>
      <c r="M147" s="347" t="str">
        <f t="shared" si="60"/>
        <v/>
      </c>
      <c r="N147" s="340" t="str">
        <f t="shared" si="61"/>
        <v/>
      </c>
      <c r="O147" s="348" t="str">
        <f t="shared" si="62"/>
        <v/>
      </c>
      <c r="P147" s="349" t="str">
        <f t="shared" si="63"/>
        <v/>
      </c>
      <c r="Q147" s="350" t="str">
        <f t="shared" si="64"/>
        <v/>
      </c>
      <c r="R147" s="351" t="str">
        <f t="shared" si="65"/>
        <v/>
      </c>
      <c r="S147" s="340" t="str">
        <f t="shared" si="66"/>
        <v/>
      </c>
      <c r="T147" s="342" t="str">
        <f>IF(R147="","",MAX((O147-AR147)*'1042Ad Antrag'!$B$31,0))</f>
        <v/>
      </c>
      <c r="U147" s="352" t="str">
        <f t="shared" si="67"/>
        <v/>
      </c>
      <c r="V147" s="262"/>
      <c r="W147" s="263"/>
      <c r="X147" s="190">
        <f>'1042Bd Stammdaten Mitarb.'!M143</f>
        <v>0</v>
      </c>
      <c r="Y147" s="264" t="str">
        <f t="shared" si="68"/>
        <v/>
      </c>
      <c r="Z147" s="265" t="str">
        <f>IF(A147="","",'1042Bd Stammdaten Mitarb.'!Q143-'1042Bd Stammdaten Mitarb.'!R143)</f>
        <v/>
      </c>
      <c r="AA147" s="265" t="str">
        <f t="shared" si="69"/>
        <v/>
      </c>
      <c r="AB147" s="266" t="str">
        <f t="shared" si="70"/>
        <v/>
      </c>
      <c r="AC147" s="266" t="str">
        <f t="shared" si="71"/>
        <v/>
      </c>
      <c r="AD147" s="266" t="str">
        <f t="shared" si="72"/>
        <v/>
      </c>
      <c r="AE147" s="267" t="str">
        <f t="shared" si="73"/>
        <v/>
      </c>
      <c r="AF147" s="267" t="str">
        <f>IF(K147="","",K147*AF$8 - MAX('1042Bd Stammdaten Mitarb.'!S143-M147,0))</f>
        <v/>
      </c>
      <c r="AG147" s="267" t="str">
        <f t="shared" si="74"/>
        <v/>
      </c>
      <c r="AH147" s="267" t="str">
        <f t="shared" si="75"/>
        <v/>
      </c>
      <c r="AI147" s="267" t="str">
        <f t="shared" si="76"/>
        <v/>
      </c>
      <c r="AJ147" s="267" t="str">
        <f>IF(OR($C147="",K147="",O147=""),"",MAX(P147+'1042Bd Stammdaten Mitarb.'!T143-O147,0))</f>
        <v/>
      </c>
      <c r="AK147" s="267" t="str">
        <f>IF('1042Bd Stammdaten Mitarb.'!T143="","",'1042Bd Stammdaten Mitarb.'!T143)</f>
        <v/>
      </c>
      <c r="AL147" s="267" t="str">
        <f t="shared" si="77"/>
        <v/>
      </c>
      <c r="AM147" s="268" t="str">
        <f t="shared" si="78"/>
        <v/>
      </c>
      <c r="AN147" s="269" t="str">
        <f t="shared" si="79"/>
        <v/>
      </c>
      <c r="AO147" s="267" t="str">
        <f t="shared" si="80"/>
        <v/>
      </c>
      <c r="AP147" s="267" t="str">
        <f>IF(E147="","",'1042Bd Stammdaten Mitarb.'!P143)</f>
        <v/>
      </c>
      <c r="AQ147" s="270">
        <f>IF('1042Bd Stammdaten Mitarb.'!Y143&gt;0,AG147,0)</f>
        <v>0</v>
      </c>
      <c r="AR147" s="271">
        <f>IF('1042Bd Stammdaten Mitarb.'!Y143&gt;0,'1042Bd Stammdaten Mitarb.'!T143,0)</f>
        <v>0</v>
      </c>
      <c r="AS147" s="267" t="str">
        <f t="shared" si="81"/>
        <v/>
      </c>
      <c r="AT147" s="267">
        <f>'1042Bd Stammdaten Mitarb.'!P143</f>
        <v>0</v>
      </c>
      <c r="AU147" s="267">
        <f t="shared" si="82"/>
        <v>0</v>
      </c>
      <c r="AV147" s="272"/>
    </row>
    <row r="148" spans="1:48" s="57" customFormat="1" ht="16.899999999999999" customHeight="1" x14ac:dyDescent="0.25">
      <c r="A148" s="304" t="str">
        <f>IF('1042Bd Stammdaten Mitarb.'!A144="","",'1042Bd Stammdaten Mitarb.'!A144)</f>
        <v/>
      </c>
      <c r="B148" s="305" t="str">
        <f>IF('1042Bd Stammdaten Mitarb.'!B144="","",'1042Bd Stammdaten Mitarb.'!B144)</f>
        <v/>
      </c>
      <c r="C148" s="261" t="str">
        <f>IF('1042Bd Stammdaten Mitarb.'!C144="","",'1042Bd Stammdaten Mitarb.'!C144)</f>
        <v/>
      </c>
      <c r="D148" s="340" t="str">
        <f>IF('1042Bd Stammdaten Mitarb.'!AJ144="","",'1042Bd Stammdaten Mitarb.'!AJ144)</f>
        <v/>
      </c>
      <c r="E148" s="341" t="str">
        <f>IF('1042Bd Stammdaten Mitarb.'!N144="","",'1042Bd Stammdaten Mitarb.'!N144)</f>
        <v/>
      </c>
      <c r="F148" s="342" t="str">
        <f>IF('1042Bd Stammdaten Mitarb.'!O144="","",'1042Bd Stammdaten Mitarb.'!O144)</f>
        <v/>
      </c>
      <c r="G148" s="343" t="str">
        <f>IF('1042Bd Stammdaten Mitarb.'!P144="","",'1042Bd Stammdaten Mitarb.'!P144)</f>
        <v/>
      </c>
      <c r="H148" s="344" t="str">
        <f>IF('1042Bd Stammdaten Mitarb.'!Q144="","",'1042Bd Stammdaten Mitarb.'!Q144)</f>
        <v/>
      </c>
      <c r="I148" s="345" t="str">
        <f>IF('1042Bd Stammdaten Mitarb.'!R144="","",'1042Bd Stammdaten Mitarb.'!R144)</f>
        <v/>
      </c>
      <c r="J148" s="346" t="str">
        <f t="shared" si="58"/>
        <v/>
      </c>
      <c r="K148" s="342" t="str">
        <f t="shared" si="59"/>
        <v/>
      </c>
      <c r="L148" s="342" t="str">
        <f>IF('1042Bd Stammdaten Mitarb.'!S144="","",'1042Bd Stammdaten Mitarb.'!S144)</f>
        <v/>
      </c>
      <c r="M148" s="347" t="str">
        <f t="shared" si="60"/>
        <v/>
      </c>
      <c r="N148" s="340" t="str">
        <f t="shared" si="61"/>
        <v/>
      </c>
      <c r="O148" s="348" t="str">
        <f t="shared" si="62"/>
        <v/>
      </c>
      <c r="P148" s="349" t="str">
        <f t="shared" si="63"/>
        <v/>
      </c>
      <c r="Q148" s="350" t="str">
        <f t="shared" si="64"/>
        <v/>
      </c>
      <c r="R148" s="351" t="str">
        <f t="shared" si="65"/>
        <v/>
      </c>
      <c r="S148" s="340" t="str">
        <f t="shared" si="66"/>
        <v/>
      </c>
      <c r="T148" s="342" t="str">
        <f>IF(R148="","",MAX((O148-AR148)*'1042Ad Antrag'!$B$31,0))</f>
        <v/>
      </c>
      <c r="U148" s="352" t="str">
        <f t="shared" si="67"/>
        <v/>
      </c>
      <c r="V148" s="262"/>
      <c r="W148" s="263"/>
      <c r="X148" s="190">
        <f>'1042Bd Stammdaten Mitarb.'!M144</f>
        <v>0</v>
      </c>
      <c r="Y148" s="264" t="str">
        <f t="shared" si="68"/>
        <v/>
      </c>
      <c r="Z148" s="265" t="str">
        <f>IF(A148="","",'1042Bd Stammdaten Mitarb.'!Q144-'1042Bd Stammdaten Mitarb.'!R144)</f>
        <v/>
      </c>
      <c r="AA148" s="265" t="str">
        <f t="shared" si="69"/>
        <v/>
      </c>
      <c r="AB148" s="266" t="str">
        <f t="shared" si="70"/>
        <v/>
      </c>
      <c r="AC148" s="266" t="str">
        <f t="shared" si="71"/>
        <v/>
      </c>
      <c r="AD148" s="266" t="str">
        <f t="shared" si="72"/>
        <v/>
      </c>
      <c r="AE148" s="267" t="str">
        <f t="shared" si="73"/>
        <v/>
      </c>
      <c r="AF148" s="267" t="str">
        <f>IF(K148="","",K148*AF$8 - MAX('1042Bd Stammdaten Mitarb.'!S144-M148,0))</f>
        <v/>
      </c>
      <c r="AG148" s="267" t="str">
        <f t="shared" si="74"/>
        <v/>
      </c>
      <c r="AH148" s="267" t="str">
        <f t="shared" si="75"/>
        <v/>
      </c>
      <c r="AI148" s="267" t="str">
        <f t="shared" si="76"/>
        <v/>
      </c>
      <c r="AJ148" s="267" t="str">
        <f>IF(OR($C148="",K148="",O148=""),"",MAX(P148+'1042Bd Stammdaten Mitarb.'!T144-O148,0))</f>
        <v/>
      </c>
      <c r="AK148" s="267" t="str">
        <f>IF('1042Bd Stammdaten Mitarb.'!T144="","",'1042Bd Stammdaten Mitarb.'!T144)</f>
        <v/>
      </c>
      <c r="AL148" s="267" t="str">
        <f t="shared" si="77"/>
        <v/>
      </c>
      <c r="AM148" s="268" t="str">
        <f t="shared" si="78"/>
        <v/>
      </c>
      <c r="AN148" s="269" t="str">
        <f t="shared" si="79"/>
        <v/>
      </c>
      <c r="AO148" s="267" t="str">
        <f t="shared" si="80"/>
        <v/>
      </c>
      <c r="AP148" s="267" t="str">
        <f>IF(E148="","",'1042Bd Stammdaten Mitarb.'!P144)</f>
        <v/>
      </c>
      <c r="AQ148" s="270">
        <f>IF('1042Bd Stammdaten Mitarb.'!Y144&gt;0,AG148,0)</f>
        <v>0</v>
      </c>
      <c r="AR148" s="271">
        <f>IF('1042Bd Stammdaten Mitarb.'!Y144&gt;0,'1042Bd Stammdaten Mitarb.'!T144,0)</f>
        <v>0</v>
      </c>
      <c r="AS148" s="267" t="str">
        <f t="shared" si="81"/>
        <v/>
      </c>
      <c r="AT148" s="267">
        <f>'1042Bd Stammdaten Mitarb.'!P144</f>
        <v>0</v>
      </c>
      <c r="AU148" s="267">
        <f t="shared" si="82"/>
        <v>0</v>
      </c>
      <c r="AV148" s="272"/>
    </row>
    <row r="149" spans="1:48" s="57" customFormat="1" ht="16.899999999999999" customHeight="1" x14ac:dyDescent="0.25">
      <c r="A149" s="304" t="str">
        <f>IF('1042Bd Stammdaten Mitarb.'!A145="","",'1042Bd Stammdaten Mitarb.'!A145)</f>
        <v/>
      </c>
      <c r="B149" s="305" t="str">
        <f>IF('1042Bd Stammdaten Mitarb.'!B145="","",'1042Bd Stammdaten Mitarb.'!B145)</f>
        <v/>
      </c>
      <c r="C149" s="261" t="str">
        <f>IF('1042Bd Stammdaten Mitarb.'!C145="","",'1042Bd Stammdaten Mitarb.'!C145)</f>
        <v/>
      </c>
      <c r="D149" s="340" t="str">
        <f>IF('1042Bd Stammdaten Mitarb.'!AJ145="","",'1042Bd Stammdaten Mitarb.'!AJ145)</f>
        <v/>
      </c>
      <c r="E149" s="341" t="str">
        <f>IF('1042Bd Stammdaten Mitarb.'!N145="","",'1042Bd Stammdaten Mitarb.'!N145)</f>
        <v/>
      </c>
      <c r="F149" s="342" t="str">
        <f>IF('1042Bd Stammdaten Mitarb.'!O145="","",'1042Bd Stammdaten Mitarb.'!O145)</f>
        <v/>
      </c>
      <c r="G149" s="343" t="str">
        <f>IF('1042Bd Stammdaten Mitarb.'!P145="","",'1042Bd Stammdaten Mitarb.'!P145)</f>
        <v/>
      </c>
      <c r="H149" s="344" t="str">
        <f>IF('1042Bd Stammdaten Mitarb.'!Q145="","",'1042Bd Stammdaten Mitarb.'!Q145)</f>
        <v/>
      </c>
      <c r="I149" s="345" t="str">
        <f>IF('1042Bd Stammdaten Mitarb.'!R145="","",'1042Bd Stammdaten Mitarb.'!R145)</f>
        <v/>
      </c>
      <c r="J149" s="346" t="str">
        <f t="shared" si="58"/>
        <v/>
      </c>
      <c r="K149" s="342" t="str">
        <f t="shared" si="59"/>
        <v/>
      </c>
      <c r="L149" s="342" t="str">
        <f>IF('1042Bd Stammdaten Mitarb.'!S145="","",'1042Bd Stammdaten Mitarb.'!S145)</f>
        <v/>
      </c>
      <c r="M149" s="347" t="str">
        <f t="shared" si="60"/>
        <v/>
      </c>
      <c r="N149" s="340" t="str">
        <f t="shared" si="61"/>
        <v/>
      </c>
      <c r="O149" s="348" t="str">
        <f t="shared" si="62"/>
        <v/>
      </c>
      <c r="P149" s="349" t="str">
        <f t="shared" si="63"/>
        <v/>
      </c>
      <c r="Q149" s="350" t="str">
        <f t="shared" si="64"/>
        <v/>
      </c>
      <c r="R149" s="351" t="str">
        <f t="shared" si="65"/>
        <v/>
      </c>
      <c r="S149" s="340" t="str">
        <f t="shared" si="66"/>
        <v/>
      </c>
      <c r="T149" s="342" t="str">
        <f>IF(R149="","",MAX((O149-AR149)*'1042Ad Antrag'!$B$31,0))</f>
        <v/>
      </c>
      <c r="U149" s="352" t="str">
        <f t="shared" si="67"/>
        <v/>
      </c>
      <c r="V149" s="262"/>
      <c r="W149" s="263"/>
      <c r="X149" s="190">
        <f>'1042Bd Stammdaten Mitarb.'!M145</f>
        <v>0</v>
      </c>
      <c r="Y149" s="264" t="str">
        <f t="shared" si="68"/>
        <v/>
      </c>
      <c r="Z149" s="265" t="str">
        <f>IF(A149="","",'1042Bd Stammdaten Mitarb.'!Q145-'1042Bd Stammdaten Mitarb.'!R145)</f>
        <v/>
      </c>
      <c r="AA149" s="265" t="str">
        <f t="shared" si="69"/>
        <v/>
      </c>
      <c r="AB149" s="266" t="str">
        <f t="shared" si="70"/>
        <v/>
      </c>
      <c r="AC149" s="266" t="str">
        <f t="shared" si="71"/>
        <v/>
      </c>
      <c r="AD149" s="266" t="str">
        <f t="shared" si="72"/>
        <v/>
      </c>
      <c r="AE149" s="267" t="str">
        <f t="shared" si="73"/>
        <v/>
      </c>
      <c r="AF149" s="267" t="str">
        <f>IF(K149="","",K149*AF$8 - MAX('1042Bd Stammdaten Mitarb.'!S145-M149,0))</f>
        <v/>
      </c>
      <c r="AG149" s="267" t="str">
        <f t="shared" si="74"/>
        <v/>
      </c>
      <c r="AH149" s="267" t="str">
        <f t="shared" si="75"/>
        <v/>
      </c>
      <c r="AI149" s="267" t="str">
        <f t="shared" si="76"/>
        <v/>
      </c>
      <c r="AJ149" s="267" t="str">
        <f>IF(OR($C149="",K149="",O149=""),"",MAX(P149+'1042Bd Stammdaten Mitarb.'!T145-O149,0))</f>
        <v/>
      </c>
      <c r="AK149" s="267" t="str">
        <f>IF('1042Bd Stammdaten Mitarb.'!T145="","",'1042Bd Stammdaten Mitarb.'!T145)</f>
        <v/>
      </c>
      <c r="AL149" s="267" t="str">
        <f t="shared" si="77"/>
        <v/>
      </c>
      <c r="AM149" s="268" t="str">
        <f t="shared" si="78"/>
        <v/>
      </c>
      <c r="AN149" s="269" t="str">
        <f t="shared" si="79"/>
        <v/>
      </c>
      <c r="AO149" s="267" t="str">
        <f t="shared" si="80"/>
        <v/>
      </c>
      <c r="AP149" s="267" t="str">
        <f>IF(E149="","",'1042Bd Stammdaten Mitarb.'!P145)</f>
        <v/>
      </c>
      <c r="AQ149" s="270">
        <f>IF('1042Bd Stammdaten Mitarb.'!Y145&gt;0,AG149,0)</f>
        <v>0</v>
      </c>
      <c r="AR149" s="271">
        <f>IF('1042Bd Stammdaten Mitarb.'!Y145&gt;0,'1042Bd Stammdaten Mitarb.'!T145,0)</f>
        <v>0</v>
      </c>
      <c r="AS149" s="267" t="str">
        <f t="shared" si="81"/>
        <v/>
      </c>
      <c r="AT149" s="267">
        <f>'1042Bd Stammdaten Mitarb.'!P145</f>
        <v>0</v>
      </c>
      <c r="AU149" s="267">
        <f t="shared" si="82"/>
        <v>0</v>
      </c>
      <c r="AV149" s="272"/>
    </row>
    <row r="150" spans="1:48" s="57" customFormat="1" ht="16.899999999999999" customHeight="1" x14ac:dyDescent="0.25">
      <c r="A150" s="304" t="str">
        <f>IF('1042Bd Stammdaten Mitarb.'!A146="","",'1042Bd Stammdaten Mitarb.'!A146)</f>
        <v/>
      </c>
      <c r="B150" s="305" t="str">
        <f>IF('1042Bd Stammdaten Mitarb.'!B146="","",'1042Bd Stammdaten Mitarb.'!B146)</f>
        <v/>
      </c>
      <c r="C150" s="261" t="str">
        <f>IF('1042Bd Stammdaten Mitarb.'!C146="","",'1042Bd Stammdaten Mitarb.'!C146)</f>
        <v/>
      </c>
      <c r="D150" s="340" t="str">
        <f>IF('1042Bd Stammdaten Mitarb.'!AJ146="","",'1042Bd Stammdaten Mitarb.'!AJ146)</f>
        <v/>
      </c>
      <c r="E150" s="341" t="str">
        <f>IF('1042Bd Stammdaten Mitarb.'!N146="","",'1042Bd Stammdaten Mitarb.'!N146)</f>
        <v/>
      </c>
      <c r="F150" s="342" t="str">
        <f>IF('1042Bd Stammdaten Mitarb.'!O146="","",'1042Bd Stammdaten Mitarb.'!O146)</f>
        <v/>
      </c>
      <c r="G150" s="343" t="str">
        <f>IF('1042Bd Stammdaten Mitarb.'!P146="","",'1042Bd Stammdaten Mitarb.'!P146)</f>
        <v/>
      </c>
      <c r="H150" s="344" t="str">
        <f>IF('1042Bd Stammdaten Mitarb.'!Q146="","",'1042Bd Stammdaten Mitarb.'!Q146)</f>
        <v/>
      </c>
      <c r="I150" s="345" t="str">
        <f>IF('1042Bd Stammdaten Mitarb.'!R146="","",'1042Bd Stammdaten Mitarb.'!R146)</f>
        <v/>
      </c>
      <c r="J150" s="346" t="str">
        <f t="shared" si="58"/>
        <v/>
      </c>
      <c r="K150" s="342" t="str">
        <f t="shared" si="59"/>
        <v/>
      </c>
      <c r="L150" s="342" t="str">
        <f>IF('1042Bd Stammdaten Mitarb.'!S146="","",'1042Bd Stammdaten Mitarb.'!S146)</f>
        <v/>
      </c>
      <c r="M150" s="347" t="str">
        <f t="shared" si="60"/>
        <v/>
      </c>
      <c r="N150" s="340" t="str">
        <f t="shared" si="61"/>
        <v/>
      </c>
      <c r="O150" s="348" t="str">
        <f t="shared" si="62"/>
        <v/>
      </c>
      <c r="P150" s="349" t="str">
        <f t="shared" si="63"/>
        <v/>
      </c>
      <c r="Q150" s="350" t="str">
        <f t="shared" si="64"/>
        <v/>
      </c>
      <c r="R150" s="351" t="str">
        <f t="shared" si="65"/>
        <v/>
      </c>
      <c r="S150" s="340" t="str">
        <f t="shared" si="66"/>
        <v/>
      </c>
      <c r="T150" s="342" t="str">
        <f>IF(R150="","",MAX((O150-AR150)*'1042Ad Antrag'!$B$31,0))</f>
        <v/>
      </c>
      <c r="U150" s="352" t="str">
        <f t="shared" si="67"/>
        <v/>
      </c>
      <c r="V150" s="262"/>
      <c r="W150" s="263"/>
      <c r="X150" s="190">
        <f>'1042Bd Stammdaten Mitarb.'!M146</f>
        <v>0</v>
      </c>
      <c r="Y150" s="264" t="str">
        <f t="shared" si="68"/>
        <v/>
      </c>
      <c r="Z150" s="265" t="str">
        <f>IF(A150="","",'1042Bd Stammdaten Mitarb.'!Q146-'1042Bd Stammdaten Mitarb.'!R146)</f>
        <v/>
      </c>
      <c r="AA150" s="265" t="str">
        <f t="shared" si="69"/>
        <v/>
      </c>
      <c r="AB150" s="266" t="str">
        <f t="shared" si="70"/>
        <v/>
      </c>
      <c r="AC150" s="266" t="str">
        <f t="shared" si="71"/>
        <v/>
      </c>
      <c r="AD150" s="266" t="str">
        <f t="shared" si="72"/>
        <v/>
      </c>
      <c r="AE150" s="267" t="str">
        <f t="shared" si="73"/>
        <v/>
      </c>
      <c r="AF150" s="267" t="str">
        <f>IF(K150="","",K150*AF$8 - MAX('1042Bd Stammdaten Mitarb.'!S146-M150,0))</f>
        <v/>
      </c>
      <c r="AG150" s="267" t="str">
        <f t="shared" si="74"/>
        <v/>
      </c>
      <c r="AH150" s="267" t="str">
        <f t="shared" si="75"/>
        <v/>
      </c>
      <c r="AI150" s="267" t="str">
        <f t="shared" si="76"/>
        <v/>
      </c>
      <c r="AJ150" s="267" t="str">
        <f>IF(OR($C150="",K150="",O150=""),"",MAX(P150+'1042Bd Stammdaten Mitarb.'!T146-O150,0))</f>
        <v/>
      </c>
      <c r="AK150" s="267" t="str">
        <f>IF('1042Bd Stammdaten Mitarb.'!T146="","",'1042Bd Stammdaten Mitarb.'!T146)</f>
        <v/>
      </c>
      <c r="AL150" s="267" t="str">
        <f t="shared" si="77"/>
        <v/>
      </c>
      <c r="AM150" s="268" t="str">
        <f t="shared" si="78"/>
        <v/>
      </c>
      <c r="AN150" s="269" t="str">
        <f t="shared" si="79"/>
        <v/>
      </c>
      <c r="AO150" s="267" t="str">
        <f t="shared" si="80"/>
        <v/>
      </c>
      <c r="AP150" s="267" t="str">
        <f>IF(E150="","",'1042Bd Stammdaten Mitarb.'!P146)</f>
        <v/>
      </c>
      <c r="AQ150" s="270">
        <f>IF('1042Bd Stammdaten Mitarb.'!Y146&gt;0,AG150,0)</f>
        <v>0</v>
      </c>
      <c r="AR150" s="271">
        <f>IF('1042Bd Stammdaten Mitarb.'!Y146&gt;0,'1042Bd Stammdaten Mitarb.'!T146,0)</f>
        <v>0</v>
      </c>
      <c r="AS150" s="267" t="str">
        <f t="shared" si="81"/>
        <v/>
      </c>
      <c r="AT150" s="267">
        <f>'1042Bd Stammdaten Mitarb.'!P146</f>
        <v>0</v>
      </c>
      <c r="AU150" s="267">
        <f t="shared" si="82"/>
        <v>0</v>
      </c>
      <c r="AV150" s="272"/>
    </row>
    <row r="151" spans="1:48" s="57" customFormat="1" ht="16.899999999999999" customHeight="1" x14ac:dyDescent="0.25">
      <c r="A151" s="304" t="str">
        <f>IF('1042Bd Stammdaten Mitarb.'!A147="","",'1042Bd Stammdaten Mitarb.'!A147)</f>
        <v/>
      </c>
      <c r="B151" s="305" t="str">
        <f>IF('1042Bd Stammdaten Mitarb.'!B147="","",'1042Bd Stammdaten Mitarb.'!B147)</f>
        <v/>
      </c>
      <c r="C151" s="261" t="str">
        <f>IF('1042Bd Stammdaten Mitarb.'!C147="","",'1042Bd Stammdaten Mitarb.'!C147)</f>
        <v/>
      </c>
      <c r="D151" s="340" t="str">
        <f>IF('1042Bd Stammdaten Mitarb.'!AJ147="","",'1042Bd Stammdaten Mitarb.'!AJ147)</f>
        <v/>
      </c>
      <c r="E151" s="341" t="str">
        <f>IF('1042Bd Stammdaten Mitarb.'!N147="","",'1042Bd Stammdaten Mitarb.'!N147)</f>
        <v/>
      </c>
      <c r="F151" s="342" t="str">
        <f>IF('1042Bd Stammdaten Mitarb.'!O147="","",'1042Bd Stammdaten Mitarb.'!O147)</f>
        <v/>
      </c>
      <c r="G151" s="343" t="str">
        <f>IF('1042Bd Stammdaten Mitarb.'!P147="","",'1042Bd Stammdaten Mitarb.'!P147)</f>
        <v/>
      </c>
      <c r="H151" s="344" t="str">
        <f>IF('1042Bd Stammdaten Mitarb.'!Q147="","",'1042Bd Stammdaten Mitarb.'!Q147)</f>
        <v/>
      </c>
      <c r="I151" s="345" t="str">
        <f>IF('1042Bd Stammdaten Mitarb.'!R147="","",'1042Bd Stammdaten Mitarb.'!R147)</f>
        <v/>
      </c>
      <c r="J151" s="346" t="str">
        <f t="shared" si="58"/>
        <v/>
      </c>
      <c r="K151" s="342" t="str">
        <f t="shared" si="59"/>
        <v/>
      </c>
      <c r="L151" s="342" t="str">
        <f>IF('1042Bd Stammdaten Mitarb.'!S147="","",'1042Bd Stammdaten Mitarb.'!S147)</f>
        <v/>
      </c>
      <c r="M151" s="347" t="str">
        <f t="shared" si="60"/>
        <v/>
      </c>
      <c r="N151" s="340" t="str">
        <f t="shared" si="61"/>
        <v/>
      </c>
      <c r="O151" s="348" t="str">
        <f t="shared" si="62"/>
        <v/>
      </c>
      <c r="P151" s="349" t="str">
        <f t="shared" si="63"/>
        <v/>
      </c>
      <c r="Q151" s="350" t="str">
        <f t="shared" si="64"/>
        <v/>
      </c>
      <c r="R151" s="351" t="str">
        <f t="shared" si="65"/>
        <v/>
      </c>
      <c r="S151" s="340" t="str">
        <f t="shared" si="66"/>
        <v/>
      </c>
      <c r="T151" s="342" t="str">
        <f>IF(R151="","",MAX((O151-AR151)*'1042Ad Antrag'!$B$31,0))</f>
        <v/>
      </c>
      <c r="U151" s="352" t="str">
        <f t="shared" si="67"/>
        <v/>
      </c>
      <c r="V151" s="262"/>
      <c r="W151" s="263"/>
      <c r="X151" s="190">
        <f>'1042Bd Stammdaten Mitarb.'!M147</f>
        <v>0</v>
      </c>
      <c r="Y151" s="264" t="str">
        <f t="shared" si="68"/>
        <v/>
      </c>
      <c r="Z151" s="265" t="str">
        <f>IF(A151="","",'1042Bd Stammdaten Mitarb.'!Q147-'1042Bd Stammdaten Mitarb.'!R147)</f>
        <v/>
      </c>
      <c r="AA151" s="265" t="str">
        <f t="shared" si="69"/>
        <v/>
      </c>
      <c r="AB151" s="266" t="str">
        <f t="shared" si="70"/>
        <v/>
      </c>
      <c r="AC151" s="266" t="str">
        <f t="shared" si="71"/>
        <v/>
      </c>
      <c r="AD151" s="266" t="str">
        <f t="shared" si="72"/>
        <v/>
      </c>
      <c r="AE151" s="267" t="str">
        <f t="shared" si="73"/>
        <v/>
      </c>
      <c r="AF151" s="267" t="str">
        <f>IF(K151="","",K151*AF$8 - MAX('1042Bd Stammdaten Mitarb.'!S147-M151,0))</f>
        <v/>
      </c>
      <c r="AG151" s="267" t="str">
        <f t="shared" si="74"/>
        <v/>
      </c>
      <c r="AH151" s="267" t="str">
        <f t="shared" si="75"/>
        <v/>
      </c>
      <c r="AI151" s="267" t="str">
        <f t="shared" si="76"/>
        <v/>
      </c>
      <c r="AJ151" s="267" t="str">
        <f>IF(OR($C151="",K151="",O151=""),"",MAX(P151+'1042Bd Stammdaten Mitarb.'!T147-O151,0))</f>
        <v/>
      </c>
      <c r="AK151" s="267" t="str">
        <f>IF('1042Bd Stammdaten Mitarb.'!T147="","",'1042Bd Stammdaten Mitarb.'!T147)</f>
        <v/>
      </c>
      <c r="AL151" s="267" t="str">
        <f t="shared" si="77"/>
        <v/>
      </c>
      <c r="AM151" s="268" t="str">
        <f t="shared" si="78"/>
        <v/>
      </c>
      <c r="AN151" s="269" t="str">
        <f t="shared" si="79"/>
        <v/>
      </c>
      <c r="AO151" s="267" t="str">
        <f t="shared" si="80"/>
        <v/>
      </c>
      <c r="AP151" s="267" t="str">
        <f>IF(E151="","",'1042Bd Stammdaten Mitarb.'!P147)</f>
        <v/>
      </c>
      <c r="AQ151" s="270">
        <f>IF('1042Bd Stammdaten Mitarb.'!Y147&gt;0,AG151,0)</f>
        <v>0</v>
      </c>
      <c r="AR151" s="271">
        <f>IF('1042Bd Stammdaten Mitarb.'!Y147&gt;0,'1042Bd Stammdaten Mitarb.'!T147,0)</f>
        <v>0</v>
      </c>
      <c r="AS151" s="267" t="str">
        <f t="shared" si="81"/>
        <v/>
      </c>
      <c r="AT151" s="267">
        <f>'1042Bd Stammdaten Mitarb.'!P147</f>
        <v>0</v>
      </c>
      <c r="AU151" s="267">
        <f t="shared" si="82"/>
        <v>0</v>
      </c>
      <c r="AV151" s="272"/>
    </row>
    <row r="152" spans="1:48" s="57" customFormat="1" ht="16.899999999999999" customHeight="1" x14ac:dyDescent="0.25">
      <c r="A152" s="304" t="str">
        <f>IF('1042Bd Stammdaten Mitarb.'!A148="","",'1042Bd Stammdaten Mitarb.'!A148)</f>
        <v/>
      </c>
      <c r="B152" s="305" t="str">
        <f>IF('1042Bd Stammdaten Mitarb.'!B148="","",'1042Bd Stammdaten Mitarb.'!B148)</f>
        <v/>
      </c>
      <c r="C152" s="261" t="str">
        <f>IF('1042Bd Stammdaten Mitarb.'!C148="","",'1042Bd Stammdaten Mitarb.'!C148)</f>
        <v/>
      </c>
      <c r="D152" s="340" t="str">
        <f>IF('1042Bd Stammdaten Mitarb.'!AJ148="","",'1042Bd Stammdaten Mitarb.'!AJ148)</f>
        <v/>
      </c>
      <c r="E152" s="341" t="str">
        <f>IF('1042Bd Stammdaten Mitarb.'!N148="","",'1042Bd Stammdaten Mitarb.'!N148)</f>
        <v/>
      </c>
      <c r="F152" s="342" t="str">
        <f>IF('1042Bd Stammdaten Mitarb.'!O148="","",'1042Bd Stammdaten Mitarb.'!O148)</f>
        <v/>
      </c>
      <c r="G152" s="343" t="str">
        <f>IF('1042Bd Stammdaten Mitarb.'!P148="","",'1042Bd Stammdaten Mitarb.'!P148)</f>
        <v/>
      </c>
      <c r="H152" s="344" t="str">
        <f>IF('1042Bd Stammdaten Mitarb.'!Q148="","",'1042Bd Stammdaten Mitarb.'!Q148)</f>
        <v/>
      </c>
      <c r="I152" s="345" t="str">
        <f>IF('1042Bd Stammdaten Mitarb.'!R148="","",'1042Bd Stammdaten Mitarb.'!R148)</f>
        <v/>
      </c>
      <c r="J152" s="346" t="str">
        <f t="shared" si="58"/>
        <v/>
      </c>
      <c r="K152" s="342" t="str">
        <f t="shared" si="59"/>
        <v/>
      </c>
      <c r="L152" s="342" t="str">
        <f>IF('1042Bd Stammdaten Mitarb.'!S148="","",'1042Bd Stammdaten Mitarb.'!S148)</f>
        <v/>
      </c>
      <c r="M152" s="347" t="str">
        <f t="shared" si="60"/>
        <v/>
      </c>
      <c r="N152" s="340" t="str">
        <f t="shared" si="61"/>
        <v/>
      </c>
      <c r="O152" s="348" t="str">
        <f t="shared" si="62"/>
        <v/>
      </c>
      <c r="P152" s="349" t="str">
        <f t="shared" si="63"/>
        <v/>
      </c>
      <c r="Q152" s="350" t="str">
        <f t="shared" si="64"/>
        <v/>
      </c>
      <c r="R152" s="351" t="str">
        <f t="shared" si="65"/>
        <v/>
      </c>
      <c r="S152" s="340" t="str">
        <f t="shared" si="66"/>
        <v/>
      </c>
      <c r="T152" s="342" t="str">
        <f>IF(R152="","",MAX((O152-AR152)*'1042Ad Antrag'!$B$31,0))</f>
        <v/>
      </c>
      <c r="U152" s="352" t="str">
        <f t="shared" si="67"/>
        <v/>
      </c>
      <c r="V152" s="262"/>
      <c r="W152" s="263"/>
      <c r="X152" s="190">
        <f>'1042Bd Stammdaten Mitarb.'!M148</f>
        <v>0</v>
      </c>
      <c r="Y152" s="264" t="str">
        <f t="shared" si="68"/>
        <v/>
      </c>
      <c r="Z152" s="265" t="str">
        <f>IF(A152="","",'1042Bd Stammdaten Mitarb.'!Q148-'1042Bd Stammdaten Mitarb.'!R148)</f>
        <v/>
      </c>
      <c r="AA152" s="265" t="str">
        <f t="shared" si="69"/>
        <v/>
      </c>
      <c r="AB152" s="266" t="str">
        <f t="shared" si="70"/>
        <v/>
      </c>
      <c r="AC152" s="266" t="str">
        <f t="shared" si="71"/>
        <v/>
      </c>
      <c r="AD152" s="266" t="str">
        <f t="shared" si="72"/>
        <v/>
      </c>
      <c r="AE152" s="267" t="str">
        <f t="shared" si="73"/>
        <v/>
      </c>
      <c r="AF152" s="267" t="str">
        <f>IF(K152="","",K152*AF$8 - MAX('1042Bd Stammdaten Mitarb.'!S148-M152,0))</f>
        <v/>
      </c>
      <c r="AG152" s="267" t="str">
        <f t="shared" si="74"/>
        <v/>
      </c>
      <c r="AH152" s="267" t="str">
        <f t="shared" si="75"/>
        <v/>
      </c>
      <c r="AI152" s="267" t="str">
        <f t="shared" si="76"/>
        <v/>
      </c>
      <c r="AJ152" s="267" t="str">
        <f>IF(OR($C152="",K152="",O152=""),"",MAX(P152+'1042Bd Stammdaten Mitarb.'!T148-O152,0))</f>
        <v/>
      </c>
      <c r="AK152" s="267" t="str">
        <f>IF('1042Bd Stammdaten Mitarb.'!T148="","",'1042Bd Stammdaten Mitarb.'!T148)</f>
        <v/>
      </c>
      <c r="AL152" s="267" t="str">
        <f t="shared" si="77"/>
        <v/>
      </c>
      <c r="AM152" s="268" t="str">
        <f t="shared" si="78"/>
        <v/>
      </c>
      <c r="AN152" s="269" t="str">
        <f t="shared" si="79"/>
        <v/>
      </c>
      <c r="AO152" s="267" t="str">
        <f t="shared" si="80"/>
        <v/>
      </c>
      <c r="AP152" s="267" t="str">
        <f>IF(E152="","",'1042Bd Stammdaten Mitarb.'!P148)</f>
        <v/>
      </c>
      <c r="AQ152" s="270">
        <f>IF('1042Bd Stammdaten Mitarb.'!Y148&gt;0,AG152,0)</f>
        <v>0</v>
      </c>
      <c r="AR152" s="271">
        <f>IF('1042Bd Stammdaten Mitarb.'!Y148&gt;0,'1042Bd Stammdaten Mitarb.'!T148,0)</f>
        <v>0</v>
      </c>
      <c r="AS152" s="267" t="str">
        <f t="shared" si="81"/>
        <v/>
      </c>
      <c r="AT152" s="267">
        <f>'1042Bd Stammdaten Mitarb.'!P148</f>
        <v>0</v>
      </c>
      <c r="AU152" s="267">
        <f t="shared" si="82"/>
        <v>0</v>
      </c>
      <c r="AV152" s="272"/>
    </row>
    <row r="153" spans="1:48" s="57" customFormat="1" ht="16.899999999999999" customHeight="1" x14ac:dyDescent="0.25">
      <c r="A153" s="304" t="str">
        <f>IF('1042Bd Stammdaten Mitarb.'!A149="","",'1042Bd Stammdaten Mitarb.'!A149)</f>
        <v/>
      </c>
      <c r="B153" s="305" t="str">
        <f>IF('1042Bd Stammdaten Mitarb.'!B149="","",'1042Bd Stammdaten Mitarb.'!B149)</f>
        <v/>
      </c>
      <c r="C153" s="261" t="str">
        <f>IF('1042Bd Stammdaten Mitarb.'!C149="","",'1042Bd Stammdaten Mitarb.'!C149)</f>
        <v/>
      </c>
      <c r="D153" s="340" t="str">
        <f>IF('1042Bd Stammdaten Mitarb.'!AJ149="","",'1042Bd Stammdaten Mitarb.'!AJ149)</f>
        <v/>
      </c>
      <c r="E153" s="341" t="str">
        <f>IF('1042Bd Stammdaten Mitarb.'!N149="","",'1042Bd Stammdaten Mitarb.'!N149)</f>
        <v/>
      </c>
      <c r="F153" s="342" t="str">
        <f>IF('1042Bd Stammdaten Mitarb.'!O149="","",'1042Bd Stammdaten Mitarb.'!O149)</f>
        <v/>
      </c>
      <c r="G153" s="343" t="str">
        <f>IF('1042Bd Stammdaten Mitarb.'!P149="","",'1042Bd Stammdaten Mitarb.'!P149)</f>
        <v/>
      </c>
      <c r="H153" s="344" t="str">
        <f>IF('1042Bd Stammdaten Mitarb.'!Q149="","",'1042Bd Stammdaten Mitarb.'!Q149)</f>
        <v/>
      </c>
      <c r="I153" s="345" t="str">
        <f>IF('1042Bd Stammdaten Mitarb.'!R149="","",'1042Bd Stammdaten Mitarb.'!R149)</f>
        <v/>
      </c>
      <c r="J153" s="346" t="str">
        <f t="shared" si="58"/>
        <v/>
      </c>
      <c r="K153" s="342" t="str">
        <f t="shared" si="59"/>
        <v/>
      </c>
      <c r="L153" s="342" t="str">
        <f>IF('1042Bd Stammdaten Mitarb.'!S149="","",'1042Bd Stammdaten Mitarb.'!S149)</f>
        <v/>
      </c>
      <c r="M153" s="347" t="str">
        <f t="shared" si="60"/>
        <v/>
      </c>
      <c r="N153" s="340" t="str">
        <f t="shared" si="61"/>
        <v/>
      </c>
      <c r="O153" s="348" t="str">
        <f t="shared" si="62"/>
        <v/>
      </c>
      <c r="P153" s="349" t="str">
        <f t="shared" si="63"/>
        <v/>
      </c>
      <c r="Q153" s="350" t="str">
        <f t="shared" si="64"/>
        <v/>
      </c>
      <c r="R153" s="351" t="str">
        <f t="shared" si="65"/>
        <v/>
      </c>
      <c r="S153" s="340" t="str">
        <f t="shared" si="66"/>
        <v/>
      </c>
      <c r="T153" s="342" t="str">
        <f>IF(R153="","",MAX((O153-AR153)*'1042Ad Antrag'!$B$31,0))</f>
        <v/>
      </c>
      <c r="U153" s="352" t="str">
        <f t="shared" si="67"/>
        <v/>
      </c>
      <c r="V153" s="262"/>
      <c r="W153" s="263"/>
      <c r="X153" s="190">
        <f>'1042Bd Stammdaten Mitarb.'!M149</f>
        <v>0</v>
      </c>
      <c r="Y153" s="264" t="str">
        <f t="shared" si="68"/>
        <v/>
      </c>
      <c r="Z153" s="265" t="str">
        <f>IF(A153="","",'1042Bd Stammdaten Mitarb.'!Q149-'1042Bd Stammdaten Mitarb.'!R149)</f>
        <v/>
      </c>
      <c r="AA153" s="265" t="str">
        <f t="shared" si="69"/>
        <v/>
      </c>
      <c r="AB153" s="266" t="str">
        <f t="shared" si="70"/>
        <v/>
      </c>
      <c r="AC153" s="266" t="str">
        <f t="shared" si="71"/>
        <v/>
      </c>
      <c r="AD153" s="266" t="str">
        <f t="shared" si="72"/>
        <v/>
      </c>
      <c r="AE153" s="267" t="str">
        <f t="shared" si="73"/>
        <v/>
      </c>
      <c r="AF153" s="267" t="str">
        <f>IF(K153="","",K153*AF$8 - MAX('1042Bd Stammdaten Mitarb.'!S149-M153,0))</f>
        <v/>
      </c>
      <c r="AG153" s="267" t="str">
        <f t="shared" si="74"/>
        <v/>
      </c>
      <c r="AH153" s="267" t="str">
        <f t="shared" si="75"/>
        <v/>
      </c>
      <c r="AI153" s="267" t="str">
        <f t="shared" si="76"/>
        <v/>
      </c>
      <c r="AJ153" s="267" t="str">
        <f>IF(OR($C153="",K153="",O153=""),"",MAX(P153+'1042Bd Stammdaten Mitarb.'!T149-O153,0))</f>
        <v/>
      </c>
      <c r="AK153" s="267" t="str">
        <f>IF('1042Bd Stammdaten Mitarb.'!T149="","",'1042Bd Stammdaten Mitarb.'!T149)</f>
        <v/>
      </c>
      <c r="AL153" s="267" t="str">
        <f t="shared" si="77"/>
        <v/>
      </c>
      <c r="AM153" s="268" t="str">
        <f t="shared" si="78"/>
        <v/>
      </c>
      <c r="AN153" s="269" t="str">
        <f t="shared" si="79"/>
        <v/>
      </c>
      <c r="AO153" s="267" t="str">
        <f t="shared" si="80"/>
        <v/>
      </c>
      <c r="AP153" s="267" t="str">
        <f>IF(E153="","",'1042Bd Stammdaten Mitarb.'!P149)</f>
        <v/>
      </c>
      <c r="AQ153" s="270">
        <f>IF('1042Bd Stammdaten Mitarb.'!Y149&gt;0,AG153,0)</f>
        <v>0</v>
      </c>
      <c r="AR153" s="271">
        <f>IF('1042Bd Stammdaten Mitarb.'!Y149&gt;0,'1042Bd Stammdaten Mitarb.'!T149,0)</f>
        <v>0</v>
      </c>
      <c r="AS153" s="267" t="str">
        <f t="shared" si="81"/>
        <v/>
      </c>
      <c r="AT153" s="267">
        <f>'1042Bd Stammdaten Mitarb.'!P149</f>
        <v>0</v>
      </c>
      <c r="AU153" s="267">
        <f t="shared" si="82"/>
        <v>0</v>
      </c>
      <c r="AV153" s="272"/>
    </row>
    <row r="154" spans="1:48" s="57" customFormat="1" ht="16.899999999999999" customHeight="1" x14ac:dyDescent="0.25">
      <c r="A154" s="304" t="str">
        <f>IF('1042Bd Stammdaten Mitarb.'!A150="","",'1042Bd Stammdaten Mitarb.'!A150)</f>
        <v/>
      </c>
      <c r="B154" s="305" t="str">
        <f>IF('1042Bd Stammdaten Mitarb.'!B150="","",'1042Bd Stammdaten Mitarb.'!B150)</f>
        <v/>
      </c>
      <c r="C154" s="261" t="str">
        <f>IF('1042Bd Stammdaten Mitarb.'!C150="","",'1042Bd Stammdaten Mitarb.'!C150)</f>
        <v/>
      </c>
      <c r="D154" s="340" t="str">
        <f>IF('1042Bd Stammdaten Mitarb.'!AJ150="","",'1042Bd Stammdaten Mitarb.'!AJ150)</f>
        <v/>
      </c>
      <c r="E154" s="341" t="str">
        <f>IF('1042Bd Stammdaten Mitarb.'!N150="","",'1042Bd Stammdaten Mitarb.'!N150)</f>
        <v/>
      </c>
      <c r="F154" s="342" t="str">
        <f>IF('1042Bd Stammdaten Mitarb.'!O150="","",'1042Bd Stammdaten Mitarb.'!O150)</f>
        <v/>
      </c>
      <c r="G154" s="343" t="str">
        <f>IF('1042Bd Stammdaten Mitarb.'!P150="","",'1042Bd Stammdaten Mitarb.'!P150)</f>
        <v/>
      </c>
      <c r="H154" s="344" t="str">
        <f>IF('1042Bd Stammdaten Mitarb.'!Q150="","",'1042Bd Stammdaten Mitarb.'!Q150)</f>
        <v/>
      </c>
      <c r="I154" s="345" t="str">
        <f>IF('1042Bd Stammdaten Mitarb.'!R150="","",'1042Bd Stammdaten Mitarb.'!R150)</f>
        <v/>
      </c>
      <c r="J154" s="346" t="str">
        <f t="shared" si="58"/>
        <v/>
      </c>
      <c r="K154" s="342" t="str">
        <f t="shared" si="59"/>
        <v/>
      </c>
      <c r="L154" s="342" t="str">
        <f>IF('1042Bd Stammdaten Mitarb.'!S150="","",'1042Bd Stammdaten Mitarb.'!S150)</f>
        <v/>
      </c>
      <c r="M154" s="347" t="str">
        <f t="shared" si="60"/>
        <v/>
      </c>
      <c r="N154" s="340" t="str">
        <f t="shared" si="61"/>
        <v/>
      </c>
      <c r="O154" s="348" t="str">
        <f t="shared" si="62"/>
        <v/>
      </c>
      <c r="P154" s="349" t="str">
        <f t="shared" si="63"/>
        <v/>
      </c>
      <c r="Q154" s="350" t="str">
        <f t="shared" si="64"/>
        <v/>
      </c>
      <c r="R154" s="351" t="str">
        <f t="shared" si="65"/>
        <v/>
      </c>
      <c r="S154" s="340" t="str">
        <f t="shared" si="66"/>
        <v/>
      </c>
      <c r="T154" s="342" t="str">
        <f>IF(R154="","",MAX((O154-AR154)*'1042Ad Antrag'!$B$31,0))</f>
        <v/>
      </c>
      <c r="U154" s="352" t="str">
        <f t="shared" si="67"/>
        <v/>
      </c>
      <c r="V154" s="262"/>
      <c r="W154" s="263"/>
      <c r="X154" s="190">
        <f>'1042Bd Stammdaten Mitarb.'!M150</f>
        <v>0</v>
      </c>
      <c r="Y154" s="264" t="str">
        <f t="shared" si="68"/>
        <v/>
      </c>
      <c r="Z154" s="265" t="str">
        <f>IF(A154="","",'1042Bd Stammdaten Mitarb.'!Q150-'1042Bd Stammdaten Mitarb.'!R150)</f>
        <v/>
      </c>
      <c r="AA154" s="265" t="str">
        <f t="shared" si="69"/>
        <v/>
      </c>
      <c r="AB154" s="266" t="str">
        <f t="shared" si="70"/>
        <v/>
      </c>
      <c r="AC154" s="266" t="str">
        <f t="shared" si="71"/>
        <v/>
      </c>
      <c r="AD154" s="266" t="str">
        <f t="shared" si="72"/>
        <v/>
      </c>
      <c r="AE154" s="267" t="str">
        <f t="shared" si="73"/>
        <v/>
      </c>
      <c r="AF154" s="267" t="str">
        <f>IF(K154="","",K154*AF$8 - MAX('1042Bd Stammdaten Mitarb.'!S150-M154,0))</f>
        <v/>
      </c>
      <c r="AG154" s="267" t="str">
        <f t="shared" si="74"/>
        <v/>
      </c>
      <c r="AH154" s="267" t="str">
        <f t="shared" si="75"/>
        <v/>
      </c>
      <c r="AI154" s="267" t="str">
        <f t="shared" si="76"/>
        <v/>
      </c>
      <c r="AJ154" s="267" t="str">
        <f>IF(OR($C154="",K154="",O154=""),"",MAX(P154+'1042Bd Stammdaten Mitarb.'!T150-O154,0))</f>
        <v/>
      </c>
      <c r="AK154" s="267" t="str">
        <f>IF('1042Bd Stammdaten Mitarb.'!T150="","",'1042Bd Stammdaten Mitarb.'!T150)</f>
        <v/>
      </c>
      <c r="AL154" s="267" t="str">
        <f t="shared" si="77"/>
        <v/>
      </c>
      <c r="AM154" s="268" t="str">
        <f t="shared" si="78"/>
        <v/>
      </c>
      <c r="AN154" s="269" t="str">
        <f t="shared" si="79"/>
        <v/>
      </c>
      <c r="AO154" s="267" t="str">
        <f t="shared" si="80"/>
        <v/>
      </c>
      <c r="AP154" s="267" t="str">
        <f>IF(E154="","",'1042Bd Stammdaten Mitarb.'!P150)</f>
        <v/>
      </c>
      <c r="AQ154" s="270">
        <f>IF('1042Bd Stammdaten Mitarb.'!Y150&gt;0,AG154,0)</f>
        <v>0</v>
      </c>
      <c r="AR154" s="271">
        <f>IF('1042Bd Stammdaten Mitarb.'!Y150&gt;0,'1042Bd Stammdaten Mitarb.'!T150,0)</f>
        <v>0</v>
      </c>
      <c r="AS154" s="267" t="str">
        <f t="shared" si="81"/>
        <v/>
      </c>
      <c r="AT154" s="267">
        <f>'1042Bd Stammdaten Mitarb.'!P150</f>
        <v>0</v>
      </c>
      <c r="AU154" s="267">
        <f t="shared" si="82"/>
        <v>0</v>
      </c>
      <c r="AV154" s="272"/>
    </row>
    <row r="155" spans="1:48" s="57" customFormat="1" ht="16.899999999999999" customHeight="1" x14ac:dyDescent="0.25">
      <c r="A155" s="304" t="str">
        <f>IF('1042Bd Stammdaten Mitarb.'!A151="","",'1042Bd Stammdaten Mitarb.'!A151)</f>
        <v/>
      </c>
      <c r="B155" s="305" t="str">
        <f>IF('1042Bd Stammdaten Mitarb.'!B151="","",'1042Bd Stammdaten Mitarb.'!B151)</f>
        <v/>
      </c>
      <c r="C155" s="261" t="str">
        <f>IF('1042Bd Stammdaten Mitarb.'!C151="","",'1042Bd Stammdaten Mitarb.'!C151)</f>
        <v/>
      </c>
      <c r="D155" s="340" t="str">
        <f>IF('1042Bd Stammdaten Mitarb.'!AJ151="","",'1042Bd Stammdaten Mitarb.'!AJ151)</f>
        <v/>
      </c>
      <c r="E155" s="341" t="str">
        <f>IF('1042Bd Stammdaten Mitarb.'!N151="","",'1042Bd Stammdaten Mitarb.'!N151)</f>
        <v/>
      </c>
      <c r="F155" s="342" t="str">
        <f>IF('1042Bd Stammdaten Mitarb.'!O151="","",'1042Bd Stammdaten Mitarb.'!O151)</f>
        <v/>
      </c>
      <c r="G155" s="343" t="str">
        <f>IF('1042Bd Stammdaten Mitarb.'!P151="","",'1042Bd Stammdaten Mitarb.'!P151)</f>
        <v/>
      </c>
      <c r="H155" s="344" t="str">
        <f>IF('1042Bd Stammdaten Mitarb.'!Q151="","",'1042Bd Stammdaten Mitarb.'!Q151)</f>
        <v/>
      </c>
      <c r="I155" s="345" t="str">
        <f>IF('1042Bd Stammdaten Mitarb.'!R151="","",'1042Bd Stammdaten Mitarb.'!R151)</f>
        <v/>
      </c>
      <c r="J155" s="346" t="str">
        <f t="shared" si="58"/>
        <v/>
      </c>
      <c r="K155" s="342" t="str">
        <f t="shared" si="59"/>
        <v/>
      </c>
      <c r="L155" s="342" t="str">
        <f>IF('1042Bd Stammdaten Mitarb.'!S151="","",'1042Bd Stammdaten Mitarb.'!S151)</f>
        <v/>
      </c>
      <c r="M155" s="347" t="str">
        <f t="shared" si="60"/>
        <v/>
      </c>
      <c r="N155" s="340" t="str">
        <f t="shared" si="61"/>
        <v/>
      </c>
      <c r="O155" s="348" t="str">
        <f t="shared" si="62"/>
        <v/>
      </c>
      <c r="P155" s="349" t="str">
        <f t="shared" si="63"/>
        <v/>
      </c>
      <c r="Q155" s="350" t="str">
        <f t="shared" si="64"/>
        <v/>
      </c>
      <c r="R155" s="351" t="str">
        <f t="shared" si="65"/>
        <v/>
      </c>
      <c r="S155" s="340" t="str">
        <f t="shared" si="66"/>
        <v/>
      </c>
      <c r="T155" s="342" t="str">
        <f>IF(R155="","",MAX((O155-AR155)*'1042Ad Antrag'!$B$31,0))</f>
        <v/>
      </c>
      <c r="U155" s="352" t="str">
        <f t="shared" si="67"/>
        <v/>
      </c>
      <c r="V155" s="262"/>
      <c r="W155" s="263"/>
      <c r="X155" s="190">
        <f>'1042Bd Stammdaten Mitarb.'!M151</f>
        <v>0</v>
      </c>
      <c r="Y155" s="264" t="str">
        <f t="shared" si="68"/>
        <v/>
      </c>
      <c r="Z155" s="265" t="str">
        <f>IF(A155="","",'1042Bd Stammdaten Mitarb.'!Q151-'1042Bd Stammdaten Mitarb.'!R151)</f>
        <v/>
      </c>
      <c r="AA155" s="265" t="str">
        <f t="shared" si="69"/>
        <v/>
      </c>
      <c r="AB155" s="266" t="str">
        <f t="shared" si="70"/>
        <v/>
      </c>
      <c r="AC155" s="266" t="str">
        <f t="shared" si="71"/>
        <v/>
      </c>
      <c r="AD155" s="266" t="str">
        <f t="shared" si="72"/>
        <v/>
      </c>
      <c r="AE155" s="267" t="str">
        <f t="shared" si="73"/>
        <v/>
      </c>
      <c r="AF155" s="267" t="str">
        <f>IF(K155="","",K155*AF$8 - MAX('1042Bd Stammdaten Mitarb.'!S151-M155,0))</f>
        <v/>
      </c>
      <c r="AG155" s="267" t="str">
        <f t="shared" si="74"/>
        <v/>
      </c>
      <c r="AH155" s="267" t="str">
        <f t="shared" si="75"/>
        <v/>
      </c>
      <c r="AI155" s="267" t="str">
        <f t="shared" si="76"/>
        <v/>
      </c>
      <c r="AJ155" s="267" t="str">
        <f>IF(OR($C155="",K155="",O155=""),"",MAX(P155+'1042Bd Stammdaten Mitarb.'!T151-O155,0))</f>
        <v/>
      </c>
      <c r="AK155" s="267" t="str">
        <f>IF('1042Bd Stammdaten Mitarb.'!T151="","",'1042Bd Stammdaten Mitarb.'!T151)</f>
        <v/>
      </c>
      <c r="AL155" s="267" t="str">
        <f t="shared" si="77"/>
        <v/>
      </c>
      <c r="AM155" s="268" t="str">
        <f t="shared" si="78"/>
        <v/>
      </c>
      <c r="AN155" s="269" t="str">
        <f t="shared" si="79"/>
        <v/>
      </c>
      <c r="AO155" s="267" t="str">
        <f t="shared" si="80"/>
        <v/>
      </c>
      <c r="AP155" s="267" t="str">
        <f>IF(E155="","",'1042Bd Stammdaten Mitarb.'!P151)</f>
        <v/>
      </c>
      <c r="AQ155" s="270">
        <f>IF('1042Bd Stammdaten Mitarb.'!Y151&gt;0,AG155,0)</f>
        <v>0</v>
      </c>
      <c r="AR155" s="271">
        <f>IF('1042Bd Stammdaten Mitarb.'!Y151&gt;0,'1042Bd Stammdaten Mitarb.'!T151,0)</f>
        <v>0</v>
      </c>
      <c r="AS155" s="267" t="str">
        <f t="shared" si="81"/>
        <v/>
      </c>
      <c r="AT155" s="267">
        <f>'1042Bd Stammdaten Mitarb.'!P151</f>
        <v>0</v>
      </c>
      <c r="AU155" s="267">
        <f t="shared" si="82"/>
        <v>0</v>
      </c>
      <c r="AV155" s="272"/>
    </row>
    <row r="156" spans="1:48" s="57" customFormat="1" ht="16.899999999999999" customHeight="1" x14ac:dyDescent="0.25">
      <c r="A156" s="304" t="str">
        <f>IF('1042Bd Stammdaten Mitarb.'!A152="","",'1042Bd Stammdaten Mitarb.'!A152)</f>
        <v/>
      </c>
      <c r="B156" s="305" t="str">
        <f>IF('1042Bd Stammdaten Mitarb.'!B152="","",'1042Bd Stammdaten Mitarb.'!B152)</f>
        <v/>
      </c>
      <c r="C156" s="261" t="str">
        <f>IF('1042Bd Stammdaten Mitarb.'!C152="","",'1042Bd Stammdaten Mitarb.'!C152)</f>
        <v/>
      </c>
      <c r="D156" s="340" t="str">
        <f>IF('1042Bd Stammdaten Mitarb.'!AJ152="","",'1042Bd Stammdaten Mitarb.'!AJ152)</f>
        <v/>
      </c>
      <c r="E156" s="341" t="str">
        <f>IF('1042Bd Stammdaten Mitarb.'!N152="","",'1042Bd Stammdaten Mitarb.'!N152)</f>
        <v/>
      </c>
      <c r="F156" s="342" t="str">
        <f>IF('1042Bd Stammdaten Mitarb.'!O152="","",'1042Bd Stammdaten Mitarb.'!O152)</f>
        <v/>
      </c>
      <c r="G156" s="343" t="str">
        <f>IF('1042Bd Stammdaten Mitarb.'!P152="","",'1042Bd Stammdaten Mitarb.'!P152)</f>
        <v/>
      </c>
      <c r="H156" s="344" t="str">
        <f>IF('1042Bd Stammdaten Mitarb.'!Q152="","",'1042Bd Stammdaten Mitarb.'!Q152)</f>
        <v/>
      </c>
      <c r="I156" s="345" t="str">
        <f>IF('1042Bd Stammdaten Mitarb.'!R152="","",'1042Bd Stammdaten Mitarb.'!R152)</f>
        <v/>
      </c>
      <c r="J156" s="346" t="str">
        <f t="shared" si="58"/>
        <v/>
      </c>
      <c r="K156" s="342" t="str">
        <f t="shared" si="59"/>
        <v/>
      </c>
      <c r="L156" s="342" t="str">
        <f>IF('1042Bd Stammdaten Mitarb.'!S152="","",'1042Bd Stammdaten Mitarb.'!S152)</f>
        <v/>
      </c>
      <c r="M156" s="347" t="str">
        <f t="shared" si="60"/>
        <v/>
      </c>
      <c r="N156" s="340" t="str">
        <f t="shared" si="61"/>
        <v/>
      </c>
      <c r="O156" s="348" t="str">
        <f t="shared" si="62"/>
        <v/>
      </c>
      <c r="P156" s="349" t="str">
        <f t="shared" si="63"/>
        <v/>
      </c>
      <c r="Q156" s="350" t="str">
        <f t="shared" si="64"/>
        <v/>
      </c>
      <c r="R156" s="351" t="str">
        <f t="shared" si="65"/>
        <v/>
      </c>
      <c r="S156" s="340" t="str">
        <f t="shared" si="66"/>
        <v/>
      </c>
      <c r="T156" s="342" t="str">
        <f>IF(R156="","",MAX((O156-AR156)*'1042Ad Antrag'!$B$31,0))</f>
        <v/>
      </c>
      <c r="U156" s="352" t="str">
        <f t="shared" si="67"/>
        <v/>
      </c>
      <c r="V156" s="262"/>
      <c r="W156" s="263"/>
      <c r="X156" s="190">
        <f>'1042Bd Stammdaten Mitarb.'!M152</f>
        <v>0</v>
      </c>
      <c r="Y156" s="264" t="str">
        <f t="shared" si="68"/>
        <v/>
      </c>
      <c r="Z156" s="265" t="str">
        <f>IF(A156="","",'1042Bd Stammdaten Mitarb.'!Q152-'1042Bd Stammdaten Mitarb.'!R152)</f>
        <v/>
      </c>
      <c r="AA156" s="265" t="str">
        <f t="shared" si="69"/>
        <v/>
      </c>
      <c r="AB156" s="266" t="str">
        <f t="shared" si="70"/>
        <v/>
      </c>
      <c r="AC156" s="266" t="str">
        <f t="shared" si="71"/>
        <v/>
      </c>
      <c r="AD156" s="266" t="str">
        <f t="shared" si="72"/>
        <v/>
      </c>
      <c r="AE156" s="267" t="str">
        <f t="shared" si="73"/>
        <v/>
      </c>
      <c r="AF156" s="267" t="str">
        <f>IF(K156="","",K156*AF$8 - MAX('1042Bd Stammdaten Mitarb.'!S152-M156,0))</f>
        <v/>
      </c>
      <c r="AG156" s="267" t="str">
        <f t="shared" si="74"/>
        <v/>
      </c>
      <c r="AH156" s="267" t="str">
        <f t="shared" si="75"/>
        <v/>
      </c>
      <c r="AI156" s="267" t="str">
        <f t="shared" si="76"/>
        <v/>
      </c>
      <c r="AJ156" s="267" t="str">
        <f>IF(OR($C156="",K156="",O156=""),"",MAX(P156+'1042Bd Stammdaten Mitarb.'!T152-O156,0))</f>
        <v/>
      </c>
      <c r="AK156" s="267" t="str">
        <f>IF('1042Bd Stammdaten Mitarb.'!T152="","",'1042Bd Stammdaten Mitarb.'!T152)</f>
        <v/>
      </c>
      <c r="AL156" s="267" t="str">
        <f t="shared" si="77"/>
        <v/>
      </c>
      <c r="AM156" s="268" t="str">
        <f t="shared" si="78"/>
        <v/>
      </c>
      <c r="AN156" s="269" t="str">
        <f t="shared" si="79"/>
        <v/>
      </c>
      <c r="AO156" s="267" t="str">
        <f t="shared" si="80"/>
        <v/>
      </c>
      <c r="AP156" s="267" t="str">
        <f>IF(E156="","",'1042Bd Stammdaten Mitarb.'!P152)</f>
        <v/>
      </c>
      <c r="AQ156" s="270">
        <f>IF('1042Bd Stammdaten Mitarb.'!Y152&gt;0,AG156,0)</f>
        <v>0</v>
      </c>
      <c r="AR156" s="271">
        <f>IF('1042Bd Stammdaten Mitarb.'!Y152&gt;0,'1042Bd Stammdaten Mitarb.'!T152,0)</f>
        <v>0</v>
      </c>
      <c r="AS156" s="267" t="str">
        <f t="shared" si="81"/>
        <v/>
      </c>
      <c r="AT156" s="267">
        <f>'1042Bd Stammdaten Mitarb.'!P152</f>
        <v>0</v>
      </c>
      <c r="AU156" s="267">
        <f t="shared" si="82"/>
        <v>0</v>
      </c>
      <c r="AV156" s="272"/>
    </row>
    <row r="157" spans="1:48" s="57" customFormat="1" ht="16.899999999999999" customHeight="1" x14ac:dyDescent="0.25">
      <c r="A157" s="304" t="str">
        <f>IF('1042Bd Stammdaten Mitarb.'!A153="","",'1042Bd Stammdaten Mitarb.'!A153)</f>
        <v/>
      </c>
      <c r="B157" s="305" t="str">
        <f>IF('1042Bd Stammdaten Mitarb.'!B153="","",'1042Bd Stammdaten Mitarb.'!B153)</f>
        <v/>
      </c>
      <c r="C157" s="261" t="str">
        <f>IF('1042Bd Stammdaten Mitarb.'!C153="","",'1042Bd Stammdaten Mitarb.'!C153)</f>
        <v/>
      </c>
      <c r="D157" s="340" t="str">
        <f>IF('1042Bd Stammdaten Mitarb.'!AJ153="","",'1042Bd Stammdaten Mitarb.'!AJ153)</f>
        <v/>
      </c>
      <c r="E157" s="341" t="str">
        <f>IF('1042Bd Stammdaten Mitarb.'!N153="","",'1042Bd Stammdaten Mitarb.'!N153)</f>
        <v/>
      </c>
      <c r="F157" s="342" t="str">
        <f>IF('1042Bd Stammdaten Mitarb.'!O153="","",'1042Bd Stammdaten Mitarb.'!O153)</f>
        <v/>
      </c>
      <c r="G157" s="343" t="str">
        <f>IF('1042Bd Stammdaten Mitarb.'!P153="","",'1042Bd Stammdaten Mitarb.'!P153)</f>
        <v/>
      </c>
      <c r="H157" s="344" t="str">
        <f>IF('1042Bd Stammdaten Mitarb.'!Q153="","",'1042Bd Stammdaten Mitarb.'!Q153)</f>
        <v/>
      </c>
      <c r="I157" s="345" t="str">
        <f>IF('1042Bd Stammdaten Mitarb.'!R153="","",'1042Bd Stammdaten Mitarb.'!R153)</f>
        <v/>
      </c>
      <c r="J157" s="346" t="str">
        <f t="shared" si="58"/>
        <v/>
      </c>
      <c r="K157" s="342" t="str">
        <f t="shared" si="59"/>
        <v/>
      </c>
      <c r="L157" s="342" t="str">
        <f>IF('1042Bd Stammdaten Mitarb.'!S153="","",'1042Bd Stammdaten Mitarb.'!S153)</f>
        <v/>
      </c>
      <c r="M157" s="347" t="str">
        <f t="shared" si="60"/>
        <v/>
      </c>
      <c r="N157" s="340" t="str">
        <f t="shared" si="61"/>
        <v/>
      </c>
      <c r="O157" s="348" t="str">
        <f t="shared" si="62"/>
        <v/>
      </c>
      <c r="P157" s="349" t="str">
        <f t="shared" si="63"/>
        <v/>
      </c>
      <c r="Q157" s="350" t="str">
        <f t="shared" si="64"/>
        <v/>
      </c>
      <c r="R157" s="351" t="str">
        <f t="shared" si="65"/>
        <v/>
      </c>
      <c r="S157" s="340" t="str">
        <f t="shared" si="66"/>
        <v/>
      </c>
      <c r="T157" s="342" t="str">
        <f>IF(R157="","",MAX((O157-AR157)*'1042Ad Antrag'!$B$31,0))</f>
        <v/>
      </c>
      <c r="U157" s="352" t="str">
        <f t="shared" si="67"/>
        <v/>
      </c>
      <c r="V157" s="262"/>
      <c r="W157" s="263"/>
      <c r="X157" s="190">
        <f>'1042Bd Stammdaten Mitarb.'!M153</f>
        <v>0</v>
      </c>
      <c r="Y157" s="264" t="str">
        <f t="shared" si="68"/>
        <v/>
      </c>
      <c r="Z157" s="265" t="str">
        <f>IF(A157="","",'1042Bd Stammdaten Mitarb.'!Q153-'1042Bd Stammdaten Mitarb.'!R153)</f>
        <v/>
      </c>
      <c r="AA157" s="265" t="str">
        <f t="shared" si="69"/>
        <v/>
      </c>
      <c r="AB157" s="266" t="str">
        <f t="shared" si="70"/>
        <v/>
      </c>
      <c r="AC157" s="266" t="str">
        <f t="shared" si="71"/>
        <v/>
      </c>
      <c r="AD157" s="266" t="str">
        <f t="shared" si="72"/>
        <v/>
      </c>
      <c r="AE157" s="267" t="str">
        <f t="shared" si="73"/>
        <v/>
      </c>
      <c r="AF157" s="267" t="str">
        <f>IF(K157="","",K157*AF$8 - MAX('1042Bd Stammdaten Mitarb.'!S153-M157,0))</f>
        <v/>
      </c>
      <c r="AG157" s="267" t="str">
        <f t="shared" si="74"/>
        <v/>
      </c>
      <c r="AH157" s="267" t="str">
        <f t="shared" si="75"/>
        <v/>
      </c>
      <c r="AI157" s="267" t="str">
        <f t="shared" si="76"/>
        <v/>
      </c>
      <c r="AJ157" s="267" t="str">
        <f>IF(OR($C157="",K157="",O157=""),"",MAX(P157+'1042Bd Stammdaten Mitarb.'!T153-O157,0))</f>
        <v/>
      </c>
      <c r="AK157" s="267" t="str">
        <f>IF('1042Bd Stammdaten Mitarb.'!T153="","",'1042Bd Stammdaten Mitarb.'!T153)</f>
        <v/>
      </c>
      <c r="AL157" s="267" t="str">
        <f t="shared" si="77"/>
        <v/>
      </c>
      <c r="AM157" s="268" t="str">
        <f t="shared" si="78"/>
        <v/>
      </c>
      <c r="AN157" s="269" t="str">
        <f t="shared" si="79"/>
        <v/>
      </c>
      <c r="AO157" s="267" t="str">
        <f t="shared" si="80"/>
        <v/>
      </c>
      <c r="AP157" s="267" t="str">
        <f>IF(E157="","",'1042Bd Stammdaten Mitarb.'!P153)</f>
        <v/>
      </c>
      <c r="AQ157" s="270">
        <f>IF('1042Bd Stammdaten Mitarb.'!Y153&gt;0,AG157,0)</f>
        <v>0</v>
      </c>
      <c r="AR157" s="271">
        <f>IF('1042Bd Stammdaten Mitarb.'!Y153&gt;0,'1042Bd Stammdaten Mitarb.'!T153,0)</f>
        <v>0</v>
      </c>
      <c r="AS157" s="267" t="str">
        <f t="shared" si="81"/>
        <v/>
      </c>
      <c r="AT157" s="267">
        <f>'1042Bd Stammdaten Mitarb.'!P153</f>
        <v>0</v>
      </c>
      <c r="AU157" s="267">
        <f t="shared" si="82"/>
        <v>0</v>
      </c>
      <c r="AV157" s="272"/>
    </row>
    <row r="158" spans="1:48" s="57" customFormat="1" ht="16.899999999999999" customHeight="1" x14ac:dyDescent="0.25">
      <c r="A158" s="304" t="str">
        <f>IF('1042Bd Stammdaten Mitarb.'!A154="","",'1042Bd Stammdaten Mitarb.'!A154)</f>
        <v/>
      </c>
      <c r="B158" s="305" t="str">
        <f>IF('1042Bd Stammdaten Mitarb.'!B154="","",'1042Bd Stammdaten Mitarb.'!B154)</f>
        <v/>
      </c>
      <c r="C158" s="261" t="str">
        <f>IF('1042Bd Stammdaten Mitarb.'!C154="","",'1042Bd Stammdaten Mitarb.'!C154)</f>
        <v/>
      </c>
      <c r="D158" s="340" t="str">
        <f>IF('1042Bd Stammdaten Mitarb.'!AJ154="","",'1042Bd Stammdaten Mitarb.'!AJ154)</f>
        <v/>
      </c>
      <c r="E158" s="341" t="str">
        <f>IF('1042Bd Stammdaten Mitarb.'!N154="","",'1042Bd Stammdaten Mitarb.'!N154)</f>
        <v/>
      </c>
      <c r="F158" s="342" t="str">
        <f>IF('1042Bd Stammdaten Mitarb.'!O154="","",'1042Bd Stammdaten Mitarb.'!O154)</f>
        <v/>
      </c>
      <c r="G158" s="343" t="str">
        <f>IF('1042Bd Stammdaten Mitarb.'!P154="","",'1042Bd Stammdaten Mitarb.'!P154)</f>
        <v/>
      </c>
      <c r="H158" s="344" t="str">
        <f>IF('1042Bd Stammdaten Mitarb.'!Q154="","",'1042Bd Stammdaten Mitarb.'!Q154)</f>
        <v/>
      </c>
      <c r="I158" s="345" t="str">
        <f>IF('1042Bd Stammdaten Mitarb.'!R154="","",'1042Bd Stammdaten Mitarb.'!R154)</f>
        <v/>
      </c>
      <c r="J158" s="346" t="str">
        <f t="shared" si="58"/>
        <v/>
      </c>
      <c r="K158" s="342" t="str">
        <f t="shared" si="59"/>
        <v/>
      </c>
      <c r="L158" s="342" t="str">
        <f>IF('1042Bd Stammdaten Mitarb.'!S154="","",'1042Bd Stammdaten Mitarb.'!S154)</f>
        <v/>
      </c>
      <c r="M158" s="347" t="str">
        <f t="shared" si="60"/>
        <v/>
      </c>
      <c r="N158" s="340" t="str">
        <f t="shared" si="61"/>
        <v/>
      </c>
      <c r="O158" s="348" t="str">
        <f t="shared" si="62"/>
        <v/>
      </c>
      <c r="P158" s="349" t="str">
        <f t="shared" si="63"/>
        <v/>
      </c>
      <c r="Q158" s="350" t="str">
        <f t="shared" si="64"/>
        <v/>
      </c>
      <c r="R158" s="351" t="str">
        <f t="shared" si="65"/>
        <v/>
      </c>
      <c r="S158" s="340" t="str">
        <f t="shared" si="66"/>
        <v/>
      </c>
      <c r="T158" s="342" t="str">
        <f>IF(R158="","",MAX((O158-AR158)*'1042Ad Antrag'!$B$31,0))</f>
        <v/>
      </c>
      <c r="U158" s="352" t="str">
        <f t="shared" si="67"/>
        <v/>
      </c>
      <c r="V158" s="262"/>
      <c r="W158" s="263"/>
      <c r="X158" s="190">
        <f>'1042Bd Stammdaten Mitarb.'!M154</f>
        <v>0</v>
      </c>
      <c r="Y158" s="264" t="str">
        <f t="shared" si="68"/>
        <v/>
      </c>
      <c r="Z158" s="265" t="str">
        <f>IF(A158="","",'1042Bd Stammdaten Mitarb.'!Q154-'1042Bd Stammdaten Mitarb.'!R154)</f>
        <v/>
      </c>
      <c r="AA158" s="265" t="str">
        <f t="shared" si="69"/>
        <v/>
      </c>
      <c r="AB158" s="266" t="str">
        <f t="shared" si="70"/>
        <v/>
      </c>
      <c r="AC158" s="266" t="str">
        <f t="shared" si="71"/>
        <v/>
      </c>
      <c r="AD158" s="266" t="str">
        <f t="shared" si="72"/>
        <v/>
      </c>
      <c r="AE158" s="267" t="str">
        <f t="shared" si="73"/>
        <v/>
      </c>
      <c r="AF158" s="267" t="str">
        <f>IF(K158="","",K158*AF$8 - MAX('1042Bd Stammdaten Mitarb.'!S154-M158,0))</f>
        <v/>
      </c>
      <c r="AG158" s="267" t="str">
        <f t="shared" si="74"/>
        <v/>
      </c>
      <c r="AH158" s="267" t="str">
        <f t="shared" si="75"/>
        <v/>
      </c>
      <c r="AI158" s="267" t="str">
        <f t="shared" si="76"/>
        <v/>
      </c>
      <c r="AJ158" s="267" t="str">
        <f>IF(OR($C158="",K158="",O158=""),"",MAX(P158+'1042Bd Stammdaten Mitarb.'!T154-O158,0))</f>
        <v/>
      </c>
      <c r="AK158" s="267" t="str">
        <f>IF('1042Bd Stammdaten Mitarb.'!T154="","",'1042Bd Stammdaten Mitarb.'!T154)</f>
        <v/>
      </c>
      <c r="AL158" s="267" t="str">
        <f t="shared" si="77"/>
        <v/>
      </c>
      <c r="AM158" s="268" t="str">
        <f t="shared" si="78"/>
        <v/>
      </c>
      <c r="AN158" s="269" t="str">
        <f t="shared" si="79"/>
        <v/>
      </c>
      <c r="AO158" s="267" t="str">
        <f t="shared" si="80"/>
        <v/>
      </c>
      <c r="AP158" s="267" t="str">
        <f>IF(E158="","",'1042Bd Stammdaten Mitarb.'!P154)</f>
        <v/>
      </c>
      <c r="AQ158" s="270">
        <f>IF('1042Bd Stammdaten Mitarb.'!Y154&gt;0,AG158,0)</f>
        <v>0</v>
      </c>
      <c r="AR158" s="271">
        <f>IF('1042Bd Stammdaten Mitarb.'!Y154&gt;0,'1042Bd Stammdaten Mitarb.'!T154,0)</f>
        <v>0</v>
      </c>
      <c r="AS158" s="267" t="str">
        <f t="shared" si="81"/>
        <v/>
      </c>
      <c r="AT158" s="267">
        <f>'1042Bd Stammdaten Mitarb.'!P154</f>
        <v>0</v>
      </c>
      <c r="AU158" s="267">
        <f t="shared" si="82"/>
        <v>0</v>
      </c>
      <c r="AV158" s="272"/>
    </row>
    <row r="159" spans="1:48" s="57" customFormat="1" ht="16.899999999999999" customHeight="1" x14ac:dyDescent="0.25">
      <c r="A159" s="304" t="str">
        <f>IF('1042Bd Stammdaten Mitarb.'!A155="","",'1042Bd Stammdaten Mitarb.'!A155)</f>
        <v/>
      </c>
      <c r="B159" s="305" t="str">
        <f>IF('1042Bd Stammdaten Mitarb.'!B155="","",'1042Bd Stammdaten Mitarb.'!B155)</f>
        <v/>
      </c>
      <c r="C159" s="261" t="str">
        <f>IF('1042Bd Stammdaten Mitarb.'!C155="","",'1042Bd Stammdaten Mitarb.'!C155)</f>
        <v/>
      </c>
      <c r="D159" s="340" t="str">
        <f>IF('1042Bd Stammdaten Mitarb.'!AJ155="","",'1042Bd Stammdaten Mitarb.'!AJ155)</f>
        <v/>
      </c>
      <c r="E159" s="341" t="str">
        <f>IF('1042Bd Stammdaten Mitarb.'!N155="","",'1042Bd Stammdaten Mitarb.'!N155)</f>
        <v/>
      </c>
      <c r="F159" s="342" t="str">
        <f>IF('1042Bd Stammdaten Mitarb.'!O155="","",'1042Bd Stammdaten Mitarb.'!O155)</f>
        <v/>
      </c>
      <c r="G159" s="343" t="str">
        <f>IF('1042Bd Stammdaten Mitarb.'!P155="","",'1042Bd Stammdaten Mitarb.'!P155)</f>
        <v/>
      </c>
      <c r="H159" s="344" t="str">
        <f>IF('1042Bd Stammdaten Mitarb.'!Q155="","",'1042Bd Stammdaten Mitarb.'!Q155)</f>
        <v/>
      </c>
      <c r="I159" s="345" t="str">
        <f>IF('1042Bd Stammdaten Mitarb.'!R155="","",'1042Bd Stammdaten Mitarb.'!R155)</f>
        <v/>
      </c>
      <c r="J159" s="346" t="str">
        <f t="shared" si="58"/>
        <v/>
      </c>
      <c r="K159" s="342" t="str">
        <f t="shared" si="59"/>
        <v/>
      </c>
      <c r="L159" s="342" t="str">
        <f>IF('1042Bd Stammdaten Mitarb.'!S155="","",'1042Bd Stammdaten Mitarb.'!S155)</f>
        <v/>
      </c>
      <c r="M159" s="347" t="str">
        <f t="shared" si="60"/>
        <v/>
      </c>
      <c r="N159" s="340" t="str">
        <f t="shared" si="61"/>
        <v/>
      </c>
      <c r="O159" s="348" t="str">
        <f t="shared" si="62"/>
        <v/>
      </c>
      <c r="P159" s="349" t="str">
        <f t="shared" si="63"/>
        <v/>
      </c>
      <c r="Q159" s="350" t="str">
        <f t="shared" si="64"/>
        <v/>
      </c>
      <c r="R159" s="351" t="str">
        <f t="shared" si="65"/>
        <v/>
      </c>
      <c r="S159" s="340" t="str">
        <f t="shared" si="66"/>
        <v/>
      </c>
      <c r="T159" s="342" t="str">
        <f>IF(R159="","",MAX((O159-AR159)*'1042Ad Antrag'!$B$31,0))</f>
        <v/>
      </c>
      <c r="U159" s="352" t="str">
        <f t="shared" si="67"/>
        <v/>
      </c>
      <c r="V159" s="262"/>
      <c r="W159" s="263"/>
      <c r="X159" s="190">
        <f>'1042Bd Stammdaten Mitarb.'!M155</f>
        <v>0</v>
      </c>
      <c r="Y159" s="264" t="str">
        <f t="shared" si="68"/>
        <v/>
      </c>
      <c r="Z159" s="265" t="str">
        <f>IF(A159="","",'1042Bd Stammdaten Mitarb.'!Q155-'1042Bd Stammdaten Mitarb.'!R155)</f>
        <v/>
      </c>
      <c r="AA159" s="265" t="str">
        <f t="shared" si="69"/>
        <v/>
      </c>
      <c r="AB159" s="266" t="str">
        <f t="shared" si="70"/>
        <v/>
      </c>
      <c r="AC159" s="266" t="str">
        <f t="shared" si="71"/>
        <v/>
      </c>
      <c r="AD159" s="266" t="str">
        <f t="shared" si="72"/>
        <v/>
      </c>
      <c r="AE159" s="267" t="str">
        <f t="shared" si="73"/>
        <v/>
      </c>
      <c r="AF159" s="267" t="str">
        <f>IF(K159="","",K159*AF$8 - MAX('1042Bd Stammdaten Mitarb.'!S155-M159,0))</f>
        <v/>
      </c>
      <c r="AG159" s="267" t="str">
        <f t="shared" si="74"/>
        <v/>
      </c>
      <c r="AH159" s="267" t="str">
        <f t="shared" si="75"/>
        <v/>
      </c>
      <c r="AI159" s="267" t="str">
        <f t="shared" si="76"/>
        <v/>
      </c>
      <c r="AJ159" s="267" t="str">
        <f>IF(OR($C159="",K159="",O159=""),"",MAX(P159+'1042Bd Stammdaten Mitarb.'!T155-O159,0))</f>
        <v/>
      </c>
      <c r="AK159" s="267" t="str">
        <f>IF('1042Bd Stammdaten Mitarb.'!T155="","",'1042Bd Stammdaten Mitarb.'!T155)</f>
        <v/>
      </c>
      <c r="AL159" s="267" t="str">
        <f t="shared" si="77"/>
        <v/>
      </c>
      <c r="AM159" s="268" t="str">
        <f t="shared" si="78"/>
        <v/>
      </c>
      <c r="AN159" s="269" t="str">
        <f t="shared" si="79"/>
        <v/>
      </c>
      <c r="AO159" s="267" t="str">
        <f t="shared" si="80"/>
        <v/>
      </c>
      <c r="AP159" s="267" t="str">
        <f>IF(E159="","",'1042Bd Stammdaten Mitarb.'!P155)</f>
        <v/>
      </c>
      <c r="AQ159" s="270">
        <f>IF('1042Bd Stammdaten Mitarb.'!Y155&gt;0,AG159,0)</f>
        <v>0</v>
      </c>
      <c r="AR159" s="271">
        <f>IF('1042Bd Stammdaten Mitarb.'!Y155&gt;0,'1042Bd Stammdaten Mitarb.'!T155,0)</f>
        <v>0</v>
      </c>
      <c r="AS159" s="267" t="str">
        <f t="shared" si="81"/>
        <v/>
      </c>
      <c r="AT159" s="267">
        <f>'1042Bd Stammdaten Mitarb.'!P155</f>
        <v>0</v>
      </c>
      <c r="AU159" s="267">
        <f t="shared" si="82"/>
        <v>0</v>
      </c>
      <c r="AV159" s="272"/>
    </row>
    <row r="160" spans="1:48" s="57" customFormat="1" ht="16.899999999999999" customHeight="1" x14ac:dyDescent="0.25">
      <c r="A160" s="304" t="str">
        <f>IF('1042Bd Stammdaten Mitarb.'!A156="","",'1042Bd Stammdaten Mitarb.'!A156)</f>
        <v/>
      </c>
      <c r="B160" s="305" t="str">
        <f>IF('1042Bd Stammdaten Mitarb.'!B156="","",'1042Bd Stammdaten Mitarb.'!B156)</f>
        <v/>
      </c>
      <c r="C160" s="261" t="str">
        <f>IF('1042Bd Stammdaten Mitarb.'!C156="","",'1042Bd Stammdaten Mitarb.'!C156)</f>
        <v/>
      </c>
      <c r="D160" s="340" t="str">
        <f>IF('1042Bd Stammdaten Mitarb.'!AJ156="","",'1042Bd Stammdaten Mitarb.'!AJ156)</f>
        <v/>
      </c>
      <c r="E160" s="341" t="str">
        <f>IF('1042Bd Stammdaten Mitarb.'!N156="","",'1042Bd Stammdaten Mitarb.'!N156)</f>
        <v/>
      </c>
      <c r="F160" s="342" t="str">
        <f>IF('1042Bd Stammdaten Mitarb.'!O156="","",'1042Bd Stammdaten Mitarb.'!O156)</f>
        <v/>
      </c>
      <c r="G160" s="343" t="str">
        <f>IF('1042Bd Stammdaten Mitarb.'!P156="","",'1042Bd Stammdaten Mitarb.'!P156)</f>
        <v/>
      </c>
      <c r="H160" s="344" t="str">
        <f>IF('1042Bd Stammdaten Mitarb.'!Q156="","",'1042Bd Stammdaten Mitarb.'!Q156)</f>
        <v/>
      </c>
      <c r="I160" s="345" t="str">
        <f>IF('1042Bd Stammdaten Mitarb.'!R156="","",'1042Bd Stammdaten Mitarb.'!R156)</f>
        <v/>
      </c>
      <c r="J160" s="346" t="str">
        <f t="shared" si="58"/>
        <v/>
      </c>
      <c r="K160" s="342" t="str">
        <f t="shared" si="59"/>
        <v/>
      </c>
      <c r="L160" s="342" t="str">
        <f>IF('1042Bd Stammdaten Mitarb.'!S156="","",'1042Bd Stammdaten Mitarb.'!S156)</f>
        <v/>
      </c>
      <c r="M160" s="347" t="str">
        <f t="shared" si="60"/>
        <v/>
      </c>
      <c r="N160" s="340" t="str">
        <f t="shared" si="61"/>
        <v/>
      </c>
      <c r="O160" s="348" t="str">
        <f t="shared" si="62"/>
        <v/>
      </c>
      <c r="P160" s="349" t="str">
        <f t="shared" si="63"/>
        <v/>
      </c>
      <c r="Q160" s="350" t="str">
        <f t="shared" si="64"/>
        <v/>
      </c>
      <c r="R160" s="351" t="str">
        <f t="shared" si="65"/>
        <v/>
      </c>
      <c r="S160" s="340" t="str">
        <f t="shared" si="66"/>
        <v/>
      </c>
      <c r="T160" s="342" t="str">
        <f>IF(R160="","",MAX((O160-AR160)*'1042Ad Antrag'!$B$31,0))</f>
        <v/>
      </c>
      <c r="U160" s="352" t="str">
        <f t="shared" si="67"/>
        <v/>
      </c>
      <c r="V160" s="262"/>
      <c r="W160" s="263"/>
      <c r="X160" s="190">
        <f>'1042Bd Stammdaten Mitarb.'!M156</f>
        <v>0</v>
      </c>
      <c r="Y160" s="264" t="str">
        <f t="shared" si="68"/>
        <v/>
      </c>
      <c r="Z160" s="265" t="str">
        <f>IF(A160="","",'1042Bd Stammdaten Mitarb.'!Q156-'1042Bd Stammdaten Mitarb.'!R156)</f>
        <v/>
      </c>
      <c r="AA160" s="265" t="str">
        <f t="shared" si="69"/>
        <v/>
      </c>
      <c r="AB160" s="266" t="str">
        <f t="shared" si="70"/>
        <v/>
      </c>
      <c r="AC160" s="266" t="str">
        <f t="shared" si="71"/>
        <v/>
      </c>
      <c r="AD160" s="266" t="str">
        <f t="shared" si="72"/>
        <v/>
      </c>
      <c r="AE160" s="267" t="str">
        <f t="shared" si="73"/>
        <v/>
      </c>
      <c r="AF160" s="267" t="str">
        <f>IF(K160="","",K160*AF$8 - MAX('1042Bd Stammdaten Mitarb.'!S156-M160,0))</f>
        <v/>
      </c>
      <c r="AG160" s="267" t="str">
        <f t="shared" si="74"/>
        <v/>
      </c>
      <c r="AH160" s="267" t="str">
        <f t="shared" si="75"/>
        <v/>
      </c>
      <c r="AI160" s="267" t="str">
        <f t="shared" si="76"/>
        <v/>
      </c>
      <c r="AJ160" s="267" t="str">
        <f>IF(OR($C160="",K160="",O160=""),"",MAX(P160+'1042Bd Stammdaten Mitarb.'!T156-O160,0))</f>
        <v/>
      </c>
      <c r="AK160" s="267" t="str">
        <f>IF('1042Bd Stammdaten Mitarb.'!T156="","",'1042Bd Stammdaten Mitarb.'!T156)</f>
        <v/>
      </c>
      <c r="AL160" s="267" t="str">
        <f t="shared" si="77"/>
        <v/>
      </c>
      <c r="AM160" s="268" t="str">
        <f t="shared" si="78"/>
        <v/>
      </c>
      <c r="AN160" s="269" t="str">
        <f t="shared" si="79"/>
        <v/>
      </c>
      <c r="AO160" s="267" t="str">
        <f t="shared" si="80"/>
        <v/>
      </c>
      <c r="AP160" s="267" t="str">
        <f>IF(E160="","",'1042Bd Stammdaten Mitarb.'!P156)</f>
        <v/>
      </c>
      <c r="AQ160" s="270">
        <f>IF('1042Bd Stammdaten Mitarb.'!Y156&gt;0,AG160,0)</f>
        <v>0</v>
      </c>
      <c r="AR160" s="271">
        <f>IF('1042Bd Stammdaten Mitarb.'!Y156&gt;0,'1042Bd Stammdaten Mitarb.'!T156,0)</f>
        <v>0</v>
      </c>
      <c r="AS160" s="267" t="str">
        <f t="shared" si="81"/>
        <v/>
      </c>
      <c r="AT160" s="267">
        <f>'1042Bd Stammdaten Mitarb.'!P156</f>
        <v>0</v>
      </c>
      <c r="AU160" s="267">
        <f t="shared" si="82"/>
        <v>0</v>
      </c>
      <c r="AV160" s="272"/>
    </row>
    <row r="161" spans="1:48" s="57" customFormat="1" ht="16.899999999999999" customHeight="1" x14ac:dyDescent="0.25">
      <c r="A161" s="304" t="str">
        <f>IF('1042Bd Stammdaten Mitarb.'!A157="","",'1042Bd Stammdaten Mitarb.'!A157)</f>
        <v/>
      </c>
      <c r="B161" s="305" t="str">
        <f>IF('1042Bd Stammdaten Mitarb.'!B157="","",'1042Bd Stammdaten Mitarb.'!B157)</f>
        <v/>
      </c>
      <c r="C161" s="261" t="str">
        <f>IF('1042Bd Stammdaten Mitarb.'!C157="","",'1042Bd Stammdaten Mitarb.'!C157)</f>
        <v/>
      </c>
      <c r="D161" s="340" t="str">
        <f>IF('1042Bd Stammdaten Mitarb.'!AJ157="","",'1042Bd Stammdaten Mitarb.'!AJ157)</f>
        <v/>
      </c>
      <c r="E161" s="341" t="str">
        <f>IF('1042Bd Stammdaten Mitarb.'!N157="","",'1042Bd Stammdaten Mitarb.'!N157)</f>
        <v/>
      </c>
      <c r="F161" s="342" t="str">
        <f>IF('1042Bd Stammdaten Mitarb.'!O157="","",'1042Bd Stammdaten Mitarb.'!O157)</f>
        <v/>
      </c>
      <c r="G161" s="343" t="str">
        <f>IF('1042Bd Stammdaten Mitarb.'!P157="","",'1042Bd Stammdaten Mitarb.'!P157)</f>
        <v/>
      </c>
      <c r="H161" s="344" t="str">
        <f>IF('1042Bd Stammdaten Mitarb.'!Q157="","",'1042Bd Stammdaten Mitarb.'!Q157)</f>
        <v/>
      </c>
      <c r="I161" s="345" t="str">
        <f>IF('1042Bd Stammdaten Mitarb.'!R157="","",'1042Bd Stammdaten Mitarb.'!R157)</f>
        <v/>
      </c>
      <c r="J161" s="346" t="str">
        <f t="shared" si="58"/>
        <v/>
      </c>
      <c r="K161" s="342" t="str">
        <f t="shared" si="59"/>
        <v/>
      </c>
      <c r="L161" s="342" t="str">
        <f>IF('1042Bd Stammdaten Mitarb.'!S157="","",'1042Bd Stammdaten Mitarb.'!S157)</f>
        <v/>
      </c>
      <c r="M161" s="347" t="str">
        <f t="shared" si="60"/>
        <v/>
      </c>
      <c r="N161" s="340" t="str">
        <f t="shared" si="61"/>
        <v/>
      </c>
      <c r="O161" s="348" t="str">
        <f t="shared" si="62"/>
        <v/>
      </c>
      <c r="P161" s="349" t="str">
        <f t="shared" si="63"/>
        <v/>
      </c>
      <c r="Q161" s="350" t="str">
        <f t="shared" si="64"/>
        <v/>
      </c>
      <c r="R161" s="351" t="str">
        <f t="shared" si="65"/>
        <v/>
      </c>
      <c r="S161" s="340" t="str">
        <f t="shared" si="66"/>
        <v/>
      </c>
      <c r="T161" s="342" t="str">
        <f>IF(R161="","",MAX((O161-AR161)*'1042Ad Antrag'!$B$31,0))</f>
        <v/>
      </c>
      <c r="U161" s="352" t="str">
        <f t="shared" si="67"/>
        <v/>
      </c>
      <c r="V161" s="262"/>
      <c r="W161" s="263"/>
      <c r="X161" s="190">
        <f>'1042Bd Stammdaten Mitarb.'!M157</f>
        <v>0</v>
      </c>
      <c r="Y161" s="264" t="str">
        <f t="shared" si="68"/>
        <v/>
      </c>
      <c r="Z161" s="265" t="str">
        <f>IF(A161="","",'1042Bd Stammdaten Mitarb.'!Q157-'1042Bd Stammdaten Mitarb.'!R157)</f>
        <v/>
      </c>
      <c r="AA161" s="265" t="str">
        <f t="shared" si="69"/>
        <v/>
      </c>
      <c r="AB161" s="266" t="str">
        <f t="shared" si="70"/>
        <v/>
      </c>
      <c r="AC161" s="266" t="str">
        <f t="shared" si="71"/>
        <v/>
      </c>
      <c r="AD161" s="266" t="str">
        <f t="shared" si="72"/>
        <v/>
      </c>
      <c r="AE161" s="267" t="str">
        <f t="shared" si="73"/>
        <v/>
      </c>
      <c r="AF161" s="267" t="str">
        <f>IF(K161="","",K161*AF$8 - MAX('1042Bd Stammdaten Mitarb.'!S157-M161,0))</f>
        <v/>
      </c>
      <c r="AG161" s="267" t="str">
        <f t="shared" si="74"/>
        <v/>
      </c>
      <c r="AH161" s="267" t="str">
        <f t="shared" si="75"/>
        <v/>
      </c>
      <c r="AI161" s="267" t="str">
        <f t="shared" si="76"/>
        <v/>
      </c>
      <c r="AJ161" s="267" t="str">
        <f>IF(OR($C161="",K161="",O161=""),"",MAX(P161+'1042Bd Stammdaten Mitarb.'!T157-O161,0))</f>
        <v/>
      </c>
      <c r="AK161" s="267" t="str">
        <f>IF('1042Bd Stammdaten Mitarb.'!T157="","",'1042Bd Stammdaten Mitarb.'!T157)</f>
        <v/>
      </c>
      <c r="AL161" s="267" t="str">
        <f t="shared" si="77"/>
        <v/>
      </c>
      <c r="AM161" s="268" t="str">
        <f t="shared" si="78"/>
        <v/>
      </c>
      <c r="AN161" s="269" t="str">
        <f t="shared" si="79"/>
        <v/>
      </c>
      <c r="AO161" s="267" t="str">
        <f t="shared" si="80"/>
        <v/>
      </c>
      <c r="AP161" s="267" t="str">
        <f>IF(E161="","",'1042Bd Stammdaten Mitarb.'!P157)</f>
        <v/>
      </c>
      <c r="AQ161" s="270">
        <f>IF('1042Bd Stammdaten Mitarb.'!Y157&gt;0,AG161,0)</f>
        <v>0</v>
      </c>
      <c r="AR161" s="271">
        <f>IF('1042Bd Stammdaten Mitarb.'!Y157&gt;0,'1042Bd Stammdaten Mitarb.'!T157,0)</f>
        <v>0</v>
      </c>
      <c r="AS161" s="267" t="str">
        <f t="shared" si="81"/>
        <v/>
      </c>
      <c r="AT161" s="267">
        <f>'1042Bd Stammdaten Mitarb.'!P157</f>
        <v>0</v>
      </c>
      <c r="AU161" s="267">
        <f t="shared" si="82"/>
        <v>0</v>
      </c>
      <c r="AV161" s="272"/>
    </row>
    <row r="162" spans="1:48" s="57" customFormat="1" ht="16.899999999999999" customHeight="1" x14ac:dyDescent="0.25">
      <c r="A162" s="304" t="str">
        <f>IF('1042Bd Stammdaten Mitarb.'!A158="","",'1042Bd Stammdaten Mitarb.'!A158)</f>
        <v/>
      </c>
      <c r="B162" s="305" t="str">
        <f>IF('1042Bd Stammdaten Mitarb.'!B158="","",'1042Bd Stammdaten Mitarb.'!B158)</f>
        <v/>
      </c>
      <c r="C162" s="261" t="str">
        <f>IF('1042Bd Stammdaten Mitarb.'!C158="","",'1042Bd Stammdaten Mitarb.'!C158)</f>
        <v/>
      </c>
      <c r="D162" s="340" t="str">
        <f>IF('1042Bd Stammdaten Mitarb.'!AJ158="","",'1042Bd Stammdaten Mitarb.'!AJ158)</f>
        <v/>
      </c>
      <c r="E162" s="341" t="str">
        <f>IF('1042Bd Stammdaten Mitarb.'!N158="","",'1042Bd Stammdaten Mitarb.'!N158)</f>
        <v/>
      </c>
      <c r="F162" s="342" t="str">
        <f>IF('1042Bd Stammdaten Mitarb.'!O158="","",'1042Bd Stammdaten Mitarb.'!O158)</f>
        <v/>
      </c>
      <c r="G162" s="343" t="str">
        <f>IF('1042Bd Stammdaten Mitarb.'!P158="","",'1042Bd Stammdaten Mitarb.'!P158)</f>
        <v/>
      </c>
      <c r="H162" s="344" t="str">
        <f>IF('1042Bd Stammdaten Mitarb.'!Q158="","",'1042Bd Stammdaten Mitarb.'!Q158)</f>
        <v/>
      </c>
      <c r="I162" s="345" t="str">
        <f>IF('1042Bd Stammdaten Mitarb.'!R158="","",'1042Bd Stammdaten Mitarb.'!R158)</f>
        <v/>
      </c>
      <c r="J162" s="346" t="str">
        <f t="shared" si="58"/>
        <v/>
      </c>
      <c r="K162" s="342" t="str">
        <f t="shared" si="59"/>
        <v/>
      </c>
      <c r="L162" s="342" t="str">
        <f>IF('1042Bd Stammdaten Mitarb.'!S158="","",'1042Bd Stammdaten Mitarb.'!S158)</f>
        <v/>
      </c>
      <c r="M162" s="347" t="str">
        <f t="shared" si="60"/>
        <v/>
      </c>
      <c r="N162" s="340" t="str">
        <f t="shared" si="61"/>
        <v/>
      </c>
      <c r="O162" s="348" t="str">
        <f t="shared" si="62"/>
        <v/>
      </c>
      <c r="P162" s="349" t="str">
        <f t="shared" si="63"/>
        <v/>
      </c>
      <c r="Q162" s="350" t="str">
        <f t="shared" si="64"/>
        <v/>
      </c>
      <c r="R162" s="351" t="str">
        <f t="shared" si="65"/>
        <v/>
      </c>
      <c r="S162" s="340" t="str">
        <f t="shared" si="66"/>
        <v/>
      </c>
      <c r="T162" s="342" t="str">
        <f>IF(R162="","",MAX((O162-AR162)*'1042Ad Antrag'!$B$31,0))</f>
        <v/>
      </c>
      <c r="U162" s="352" t="str">
        <f t="shared" si="67"/>
        <v/>
      </c>
      <c r="V162" s="262"/>
      <c r="W162" s="263"/>
      <c r="X162" s="190">
        <f>'1042Bd Stammdaten Mitarb.'!M158</f>
        <v>0</v>
      </c>
      <c r="Y162" s="264" t="str">
        <f t="shared" si="68"/>
        <v/>
      </c>
      <c r="Z162" s="265" t="str">
        <f>IF(A162="","",'1042Bd Stammdaten Mitarb.'!Q158-'1042Bd Stammdaten Mitarb.'!R158)</f>
        <v/>
      </c>
      <c r="AA162" s="265" t="str">
        <f t="shared" si="69"/>
        <v/>
      </c>
      <c r="AB162" s="266" t="str">
        <f t="shared" si="70"/>
        <v/>
      </c>
      <c r="AC162" s="266" t="str">
        <f t="shared" si="71"/>
        <v/>
      </c>
      <c r="AD162" s="266" t="str">
        <f t="shared" si="72"/>
        <v/>
      </c>
      <c r="AE162" s="267" t="str">
        <f t="shared" si="73"/>
        <v/>
      </c>
      <c r="AF162" s="267" t="str">
        <f>IF(K162="","",K162*AF$8 - MAX('1042Bd Stammdaten Mitarb.'!S158-M162,0))</f>
        <v/>
      </c>
      <c r="AG162" s="267" t="str">
        <f t="shared" si="74"/>
        <v/>
      </c>
      <c r="AH162" s="267" t="str">
        <f t="shared" si="75"/>
        <v/>
      </c>
      <c r="AI162" s="267" t="str">
        <f t="shared" si="76"/>
        <v/>
      </c>
      <c r="AJ162" s="267" t="str">
        <f>IF(OR($C162="",K162="",O162=""),"",MAX(P162+'1042Bd Stammdaten Mitarb.'!T158-O162,0))</f>
        <v/>
      </c>
      <c r="AK162" s="267" t="str">
        <f>IF('1042Bd Stammdaten Mitarb.'!T158="","",'1042Bd Stammdaten Mitarb.'!T158)</f>
        <v/>
      </c>
      <c r="AL162" s="267" t="str">
        <f t="shared" si="77"/>
        <v/>
      </c>
      <c r="AM162" s="268" t="str">
        <f t="shared" si="78"/>
        <v/>
      </c>
      <c r="AN162" s="269" t="str">
        <f t="shared" si="79"/>
        <v/>
      </c>
      <c r="AO162" s="267" t="str">
        <f t="shared" si="80"/>
        <v/>
      </c>
      <c r="AP162" s="267" t="str">
        <f>IF(E162="","",'1042Bd Stammdaten Mitarb.'!P158)</f>
        <v/>
      </c>
      <c r="AQ162" s="270">
        <f>IF('1042Bd Stammdaten Mitarb.'!Y158&gt;0,AG162,0)</f>
        <v>0</v>
      </c>
      <c r="AR162" s="271">
        <f>IF('1042Bd Stammdaten Mitarb.'!Y158&gt;0,'1042Bd Stammdaten Mitarb.'!T158,0)</f>
        <v>0</v>
      </c>
      <c r="AS162" s="267" t="str">
        <f t="shared" si="81"/>
        <v/>
      </c>
      <c r="AT162" s="267">
        <f>'1042Bd Stammdaten Mitarb.'!P158</f>
        <v>0</v>
      </c>
      <c r="AU162" s="267">
        <f t="shared" si="82"/>
        <v>0</v>
      </c>
      <c r="AV162" s="272"/>
    </row>
    <row r="163" spans="1:48" s="57" customFormat="1" ht="16.899999999999999" customHeight="1" x14ac:dyDescent="0.25">
      <c r="A163" s="304" t="str">
        <f>IF('1042Bd Stammdaten Mitarb.'!A159="","",'1042Bd Stammdaten Mitarb.'!A159)</f>
        <v/>
      </c>
      <c r="B163" s="305" t="str">
        <f>IF('1042Bd Stammdaten Mitarb.'!B159="","",'1042Bd Stammdaten Mitarb.'!B159)</f>
        <v/>
      </c>
      <c r="C163" s="261" t="str">
        <f>IF('1042Bd Stammdaten Mitarb.'!C159="","",'1042Bd Stammdaten Mitarb.'!C159)</f>
        <v/>
      </c>
      <c r="D163" s="340" t="str">
        <f>IF('1042Bd Stammdaten Mitarb.'!AJ159="","",'1042Bd Stammdaten Mitarb.'!AJ159)</f>
        <v/>
      </c>
      <c r="E163" s="341" t="str">
        <f>IF('1042Bd Stammdaten Mitarb.'!N159="","",'1042Bd Stammdaten Mitarb.'!N159)</f>
        <v/>
      </c>
      <c r="F163" s="342" t="str">
        <f>IF('1042Bd Stammdaten Mitarb.'!O159="","",'1042Bd Stammdaten Mitarb.'!O159)</f>
        <v/>
      </c>
      <c r="G163" s="343" t="str">
        <f>IF('1042Bd Stammdaten Mitarb.'!P159="","",'1042Bd Stammdaten Mitarb.'!P159)</f>
        <v/>
      </c>
      <c r="H163" s="344" t="str">
        <f>IF('1042Bd Stammdaten Mitarb.'!Q159="","",'1042Bd Stammdaten Mitarb.'!Q159)</f>
        <v/>
      </c>
      <c r="I163" s="345" t="str">
        <f>IF('1042Bd Stammdaten Mitarb.'!R159="","",'1042Bd Stammdaten Mitarb.'!R159)</f>
        <v/>
      </c>
      <c r="J163" s="346" t="str">
        <f t="shared" si="58"/>
        <v/>
      </c>
      <c r="K163" s="342" t="str">
        <f t="shared" si="59"/>
        <v/>
      </c>
      <c r="L163" s="342" t="str">
        <f>IF('1042Bd Stammdaten Mitarb.'!S159="","",'1042Bd Stammdaten Mitarb.'!S159)</f>
        <v/>
      </c>
      <c r="M163" s="347" t="str">
        <f t="shared" si="60"/>
        <v/>
      </c>
      <c r="N163" s="340" t="str">
        <f t="shared" si="61"/>
        <v/>
      </c>
      <c r="O163" s="348" t="str">
        <f t="shared" si="62"/>
        <v/>
      </c>
      <c r="P163" s="349" t="str">
        <f t="shared" si="63"/>
        <v/>
      </c>
      <c r="Q163" s="350" t="str">
        <f t="shared" si="64"/>
        <v/>
      </c>
      <c r="R163" s="351" t="str">
        <f t="shared" si="65"/>
        <v/>
      </c>
      <c r="S163" s="340" t="str">
        <f t="shared" si="66"/>
        <v/>
      </c>
      <c r="T163" s="342" t="str">
        <f>IF(R163="","",MAX((O163-AR163)*'1042Ad Antrag'!$B$31,0))</f>
        <v/>
      </c>
      <c r="U163" s="352" t="str">
        <f t="shared" si="67"/>
        <v/>
      </c>
      <c r="V163" s="262"/>
      <c r="W163" s="263"/>
      <c r="X163" s="190">
        <f>'1042Bd Stammdaten Mitarb.'!M159</f>
        <v>0</v>
      </c>
      <c r="Y163" s="264" t="str">
        <f t="shared" si="68"/>
        <v/>
      </c>
      <c r="Z163" s="265" t="str">
        <f>IF(A163="","",'1042Bd Stammdaten Mitarb.'!Q159-'1042Bd Stammdaten Mitarb.'!R159)</f>
        <v/>
      </c>
      <c r="AA163" s="265" t="str">
        <f t="shared" si="69"/>
        <v/>
      </c>
      <c r="AB163" s="266" t="str">
        <f t="shared" si="70"/>
        <v/>
      </c>
      <c r="AC163" s="266" t="str">
        <f t="shared" si="71"/>
        <v/>
      </c>
      <c r="AD163" s="266" t="str">
        <f t="shared" si="72"/>
        <v/>
      </c>
      <c r="AE163" s="267" t="str">
        <f t="shared" si="73"/>
        <v/>
      </c>
      <c r="AF163" s="267" t="str">
        <f>IF(K163="","",K163*AF$8 - MAX('1042Bd Stammdaten Mitarb.'!S159-M163,0))</f>
        <v/>
      </c>
      <c r="AG163" s="267" t="str">
        <f t="shared" si="74"/>
        <v/>
      </c>
      <c r="AH163" s="267" t="str">
        <f t="shared" si="75"/>
        <v/>
      </c>
      <c r="AI163" s="267" t="str">
        <f t="shared" si="76"/>
        <v/>
      </c>
      <c r="AJ163" s="267" t="str">
        <f>IF(OR($C163="",K163="",O163=""),"",MAX(P163+'1042Bd Stammdaten Mitarb.'!T159-O163,0))</f>
        <v/>
      </c>
      <c r="AK163" s="267" t="str">
        <f>IF('1042Bd Stammdaten Mitarb.'!T159="","",'1042Bd Stammdaten Mitarb.'!T159)</f>
        <v/>
      </c>
      <c r="AL163" s="267" t="str">
        <f t="shared" si="77"/>
        <v/>
      </c>
      <c r="AM163" s="268" t="str">
        <f t="shared" si="78"/>
        <v/>
      </c>
      <c r="AN163" s="269" t="str">
        <f t="shared" si="79"/>
        <v/>
      </c>
      <c r="AO163" s="267" t="str">
        <f t="shared" si="80"/>
        <v/>
      </c>
      <c r="AP163" s="267" t="str">
        <f>IF(E163="","",'1042Bd Stammdaten Mitarb.'!P159)</f>
        <v/>
      </c>
      <c r="AQ163" s="270">
        <f>IF('1042Bd Stammdaten Mitarb.'!Y159&gt;0,AG163,0)</f>
        <v>0</v>
      </c>
      <c r="AR163" s="271">
        <f>IF('1042Bd Stammdaten Mitarb.'!Y159&gt;0,'1042Bd Stammdaten Mitarb.'!T159,0)</f>
        <v>0</v>
      </c>
      <c r="AS163" s="267" t="str">
        <f t="shared" si="81"/>
        <v/>
      </c>
      <c r="AT163" s="267">
        <f>'1042Bd Stammdaten Mitarb.'!P159</f>
        <v>0</v>
      </c>
      <c r="AU163" s="267">
        <f t="shared" si="82"/>
        <v>0</v>
      </c>
      <c r="AV163" s="272"/>
    </row>
    <row r="164" spans="1:48" s="57" customFormat="1" ht="16.899999999999999" customHeight="1" x14ac:dyDescent="0.25">
      <c r="A164" s="304" t="str">
        <f>IF('1042Bd Stammdaten Mitarb.'!A160="","",'1042Bd Stammdaten Mitarb.'!A160)</f>
        <v/>
      </c>
      <c r="B164" s="305" t="str">
        <f>IF('1042Bd Stammdaten Mitarb.'!B160="","",'1042Bd Stammdaten Mitarb.'!B160)</f>
        <v/>
      </c>
      <c r="C164" s="261" t="str">
        <f>IF('1042Bd Stammdaten Mitarb.'!C160="","",'1042Bd Stammdaten Mitarb.'!C160)</f>
        <v/>
      </c>
      <c r="D164" s="340" t="str">
        <f>IF('1042Bd Stammdaten Mitarb.'!AJ160="","",'1042Bd Stammdaten Mitarb.'!AJ160)</f>
        <v/>
      </c>
      <c r="E164" s="341" t="str">
        <f>IF('1042Bd Stammdaten Mitarb.'!N160="","",'1042Bd Stammdaten Mitarb.'!N160)</f>
        <v/>
      </c>
      <c r="F164" s="342" t="str">
        <f>IF('1042Bd Stammdaten Mitarb.'!O160="","",'1042Bd Stammdaten Mitarb.'!O160)</f>
        <v/>
      </c>
      <c r="G164" s="343" t="str">
        <f>IF('1042Bd Stammdaten Mitarb.'!P160="","",'1042Bd Stammdaten Mitarb.'!P160)</f>
        <v/>
      </c>
      <c r="H164" s="344" t="str">
        <f>IF('1042Bd Stammdaten Mitarb.'!Q160="","",'1042Bd Stammdaten Mitarb.'!Q160)</f>
        <v/>
      </c>
      <c r="I164" s="345" t="str">
        <f>IF('1042Bd Stammdaten Mitarb.'!R160="","",'1042Bd Stammdaten Mitarb.'!R160)</f>
        <v/>
      </c>
      <c r="J164" s="346" t="str">
        <f t="shared" si="58"/>
        <v/>
      </c>
      <c r="K164" s="342" t="str">
        <f t="shared" si="59"/>
        <v/>
      </c>
      <c r="L164" s="342" t="str">
        <f>IF('1042Bd Stammdaten Mitarb.'!S160="","",'1042Bd Stammdaten Mitarb.'!S160)</f>
        <v/>
      </c>
      <c r="M164" s="347" t="str">
        <f t="shared" si="60"/>
        <v/>
      </c>
      <c r="N164" s="340" t="str">
        <f t="shared" si="61"/>
        <v/>
      </c>
      <c r="O164" s="348" t="str">
        <f t="shared" si="62"/>
        <v/>
      </c>
      <c r="P164" s="349" t="str">
        <f t="shared" si="63"/>
        <v/>
      </c>
      <c r="Q164" s="350" t="str">
        <f t="shared" si="64"/>
        <v/>
      </c>
      <c r="R164" s="351" t="str">
        <f t="shared" si="65"/>
        <v/>
      </c>
      <c r="S164" s="340" t="str">
        <f t="shared" si="66"/>
        <v/>
      </c>
      <c r="T164" s="342" t="str">
        <f>IF(R164="","",MAX((O164-AR164)*'1042Ad Antrag'!$B$31,0))</f>
        <v/>
      </c>
      <c r="U164" s="352" t="str">
        <f t="shared" si="67"/>
        <v/>
      </c>
      <c r="V164" s="262"/>
      <c r="W164" s="263"/>
      <c r="X164" s="190">
        <f>'1042Bd Stammdaten Mitarb.'!M160</f>
        <v>0</v>
      </c>
      <c r="Y164" s="264" t="str">
        <f t="shared" si="68"/>
        <v/>
      </c>
      <c r="Z164" s="265" t="str">
        <f>IF(A164="","",'1042Bd Stammdaten Mitarb.'!Q160-'1042Bd Stammdaten Mitarb.'!R160)</f>
        <v/>
      </c>
      <c r="AA164" s="265" t="str">
        <f t="shared" si="69"/>
        <v/>
      </c>
      <c r="AB164" s="266" t="str">
        <f t="shared" si="70"/>
        <v/>
      </c>
      <c r="AC164" s="266" t="str">
        <f t="shared" si="71"/>
        <v/>
      </c>
      <c r="AD164" s="266" t="str">
        <f t="shared" si="72"/>
        <v/>
      </c>
      <c r="AE164" s="267" t="str">
        <f t="shared" si="73"/>
        <v/>
      </c>
      <c r="AF164" s="267" t="str">
        <f>IF(K164="","",K164*AF$8 - MAX('1042Bd Stammdaten Mitarb.'!S160-M164,0))</f>
        <v/>
      </c>
      <c r="AG164" s="267" t="str">
        <f t="shared" si="74"/>
        <v/>
      </c>
      <c r="AH164" s="267" t="str">
        <f t="shared" si="75"/>
        <v/>
      </c>
      <c r="AI164" s="267" t="str">
        <f t="shared" si="76"/>
        <v/>
      </c>
      <c r="AJ164" s="267" t="str">
        <f>IF(OR($C164="",K164="",O164=""),"",MAX(P164+'1042Bd Stammdaten Mitarb.'!T160-O164,0))</f>
        <v/>
      </c>
      <c r="AK164" s="267" t="str">
        <f>IF('1042Bd Stammdaten Mitarb.'!T160="","",'1042Bd Stammdaten Mitarb.'!T160)</f>
        <v/>
      </c>
      <c r="AL164" s="267" t="str">
        <f t="shared" si="77"/>
        <v/>
      </c>
      <c r="AM164" s="268" t="str">
        <f t="shared" si="78"/>
        <v/>
      </c>
      <c r="AN164" s="269" t="str">
        <f t="shared" si="79"/>
        <v/>
      </c>
      <c r="AO164" s="267" t="str">
        <f t="shared" si="80"/>
        <v/>
      </c>
      <c r="AP164" s="267" t="str">
        <f>IF(E164="","",'1042Bd Stammdaten Mitarb.'!P160)</f>
        <v/>
      </c>
      <c r="AQ164" s="270">
        <f>IF('1042Bd Stammdaten Mitarb.'!Y160&gt;0,AG164,0)</f>
        <v>0</v>
      </c>
      <c r="AR164" s="271">
        <f>IF('1042Bd Stammdaten Mitarb.'!Y160&gt;0,'1042Bd Stammdaten Mitarb.'!T160,0)</f>
        <v>0</v>
      </c>
      <c r="AS164" s="267" t="str">
        <f t="shared" si="81"/>
        <v/>
      </c>
      <c r="AT164" s="267">
        <f>'1042Bd Stammdaten Mitarb.'!P160</f>
        <v>0</v>
      </c>
      <c r="AU164" s="267">
        <f t="shared" si="82"/>
        <v>0</v>
      </c>
      <c r="AV164" s="272"/>
    </row>
    <row r="165" spans="1:48" s="57" customFormat="1" ht="16.899999999999999" customHeight="1" x14ac:dyDescent="0.25">
      <c r="A165" s="304" t="str">
        <f>IF('1042Bd Stammdaten Mitarb.'!A161="","",'1042Bd Stammdaten Mitarb.'!A161)</f>
        <v/>
      </c>
      <c r="B165" s="305" t="str">
        <f>IF('1042Bd Stammdaten Mitarb.'!B161="","",'1042Bd Stammdaten Mitarb.'!B161)</f>
        <v/>
      </c>
      <c r="C165" s="261" t="str">
        <f>IF('1042Bd Stammdaten Mitarb.'!C161="","",'1042Bd Stammdaten Mitarb.'!C161)</f>
        <v/>
      </c>
      <c r="D165" s="340" t="str">
        <f>IF('1042Bd Stammdaten Mitarb.'!AJ161="","",'1042Bd Stammdaten Mitarb.'!AJ161)</f>
        <v/>
      </c>
      <c r="E165" s="341" t="str">
        <f>IF('1042Bd Stammdaten Mitarb.'!N161="","",'1042Bd Stammdaten Mitarb.'!N161)</f>
        <v/>
      </c>
      <c r="F165" s="342" t="str">
        <f>IF('1042Bd Stammdaten Mitarb.'!O161="","",'1042Bd Stammdaten Mitarb.'!O161)</f>
        <v/>
      </c>
      <c r="G165" s="343" t="str">
        <f>IF('1042Bd Stammdaten Mitarb.'!P161="","",'1042Bd Stammdaten Mitarb.'!P161)</f>
        <v/>
      </c>
      <c r="H165" s="344" t="str">
        <f>IF('1042Bd Stammdaten Mitarb.'!Q161="","",'1042Bd Stammdaten Mitarb.'!Q161)</f>
        <v/>
      </c>
      <c r="I165" s="345" t="str">
        <f>IF('1042Bd Stammdaten Mitarb.'!R161="","",'1042Bd Stammdaten Mitarb.'!R161)</f>
        <v/>
      </c>
      <c r="J165" s="346" t="str">
        <f t="shared" si="58"/>
        <v/>
      </c>
      <c r="K165" s="342" t="str">
        <f t="shared" si="59"/>
        <v/>
      </c>
      <c r="L165" s="342" t="str">
        <f>IF('1042Bd Stammdaten Mitarb.'!S161="","",'1042Bd Stammdaten Mitarb.'!S161)</f>
        <v/>
      </c>
      <c r="M165" s="347" t="str">
        <f t="shared" si="60"/>
        <v/>
      </c>
      <c r="N165" s="340" t="str">
        <f t="shared" si="61"/>
        <v/>
      </c>
      <c r="O165" s="348" t="str">
        <f t="shared" si="62"/>
        <v/>
      </c>
      <c r="P165" s="349" t="str">
        <f t="shared" si="63"/>
        <v/>
      </c>
      <c r="Q165" s="350" t="str">
        <f t="shared" si="64"/>
        <v/>
      </c>
      <c r="R165" s="351" t="str">
        <f t="shared" si="65"/>
        <v/>
      </c>
      <c r="S165" s="340" t="str">
        <f t="shared" si="66"/>
        <v/>
      </c>
      <c r="T165" s="342" t="str">
        <f>IF(R165="","",MAX((O165-AR165)*'1042Ad Antrag'!$B$31,0))</f>
        <v/>
      </c>
      <c r="U165" s="352" t="str">
        <f t="shared" si="67"/>
        <v/>
      </c>
      <c r="V165" s="262"/>
      <c r="W165" s="263"/>
      <c r="X165" s="190">
        <f>'1042Bd Stammdaten Mitarb.'!M161</f>
        <v>0</v>
      </c>
      <c r="Y165" s="264" t="str">
        <f t="shared" si="68"/>
        <v/>
      </c>
      <c r="Z165" s="265" t="str">
        <f>IF(A165="","",'1042Bd Stammdaten Mitarb.'!Q161-'1042Bd Stammdaten Mitarb.'!R161)</f>
        <v/>
      </c>
      <c r="AA165" s="265" t="str">
        <f t="shared" si="69"/>
        <v/>
      </c>
      <c r="AB165" s="266" t="str">
        <f t="shared" si="70"/>
        <v/>
      </c>
      <c r="AC165" s="266" t="str">
        <f t="shared" si="71"/>
        <v/>
      </c>
      <c r="AD165" s="266" t="str">
        <f t="shared" si="72"/>
        <v/>
      </c>
      <c r="AE165" s="267" t="str">
        <f t="shared" si="73"/>
        <v/>
      </c>
      <c r="AF165" s="267" t="str">
        <f>IF(K165="","",K165*AF$8 - MAX('1042Bd Stammdaten Mitarb.'!S161-M165,0))</f>
        <v/>
      </c>
      <c r="AG165" s="267" t="str">
        <f t="shared" si="74"/>
        <v/>
      </c>
      <c r="AH165" s="267" t="str">
        <f t="shared" si="75"/>
        <v/>
      </c>
      <c r="AI165" s="267" t="str">
        <f t="shared" si="76"/>
        <v/>
      </c>
      <c r="AJ165" s="267" t="str">
        <f>IF(OR($C165="",K165="",O165=""),"",MAX(P165+'1042Bd Stammdaten Mitarb.'!T161-O165,0))</f>
        <v/>
      </c>
      <c r="AK165" s="267" t="str">
        <f>IF('1042Bd Stammdaten Mitarb.'!T161="","",'1042Bd Stammdaten Mitarb.'!T161)</f>
        <v/>
      </c>
      <c r="AL165" s="267" t="str">
        <f t="shared" si="77"/>
        <v/>
      </c>
      <c r="AM165" s="268" t="str">
        <f t="shared" si="78"/>
        <v/>
      </c>
      <c r="AN165" s="269" t="str">
        <f t="shared" si="79"/>
        <v/>
      </c>
      <c r="AO165" s="267" t="str">
        <f t="shared" si="80"/>
        <v/>
      </c>
      <c r="AP165" s="267" t="str">
        <f>IF(E165="","",'1042Bd Stammdaten Mitarb.'!P161)</f>
        <v/>
      </c>
      <c r="AQ165" s="270">
        <f>IF('1042Bd Stammdaten Mitarb.'!Y161&gt;0,AG165,0)</f>
        <v>0</v>
      </c>
      <c r="AR165" s="271">
        <f>IF('1042Bd Stammdaten Mitarb.'!Y161&gt;0,'1042Bd Stammdaten Mitarb.'!T161,0)</f>
        <v>0</v>
      </c>
      <c r="AS165" s="267" t="str">
        <f t="shared" si="81"/>
        <v/>
      </c>
      <c r="AT165" s="267">
        <f>'1042Bd Stammdaten Mitarb.'!P161</f>
        <v>0</v>
      </c>
      <c r="AU165" s="267">
        <f t="shared" si="82"/>
        <v>0</v>
      </c>
      <c r="AV165" s="272"/>
    </row>
    <row r="166" spans="1:48" s="57" customFormat="1" ht="16.899999999999999" customHeight="1" x14ac:dyDescent="0.25">
      <c r="A166" s="304" t="str">
        <f>IF('1042Bd Stammdaten Mitarb.'!A162="","",'1042Bd Stammdaten Mitarb.'!A162)</f>
        <v/>
      </c>
      <c r="B166" s="305" t="str">
        <f>IF('1042Bd Stammdaten Mitarb.'!B162="","",'1042Bd Stammdaten Mitarb.'!B162)</f>
        <v/>
      </c>
      <c r="C166" s="261" t="str">
        <f>IF('1042Bd Stammdaten Mitarb.'!C162="","",'1042Bd Stammdaten Mitarb.'!C162)</f>
        <v/>
      </c>
      <c r="D166" s="340" t="str">
        <f>IF('1042Bd Stammdaten Mitarb.'!AJ162="","",'1042Bd Stammdaten Mitarb.'!AJ162)</f>
        <v/>
      </c>
      <c r="E166" s="341" t="str">
        <f>IF('1042Bd Stammdaten Mitarb.'!N162="","",'1042Bd Stammdaten Mitarb.'!N162)</f>
        <v/>
      </c>
      <c r="F166" s="342" t="str">
        <f>IF('1042Bd Stammdaten Mitarb.'!O162="","",'1042Bd Stammdaten Mitarb.'!O162)</f>
        <v/>
      </c>
      <c r="G166" s="343" t="str">
        <f>IF('1042Bd Stammdaten Mitarb.'!P162="","",'1042Bd Stammdaten Mitarb.'!P162)</f>
        <v/>
      </c>
      <c r="H166" s="344" t="str">
        <f>IF('1042Bd Stammdaten Mitarb.'!Q162="","",'1042Bd Stammdaten Mitarb.'!Q162)</f>
        <v/>
      </c>
      <c r="I166" s="345" t="str">
        <f>IF('1042Bd Stammdaten Mitarb.'!R162="","",'1042Bd Stammdaten Mitarb.'!R162)</f>
        <v/>
      </c>
      <c r="J166" s="346" t="str">
        <f t="shared" si="58"/>
        <v/>
      </c>
      <c r="K166" s="342" t="str">
        <f t="shared" si="59"/>
        <v/>
      </c>
      <c r="L166" s="342" t="str">
        <f>IF('1042Bd Stammdaten Mitarb.'!S162="","",'1042Bd Stammdaten Mitarb.'!S162)</f>
        <v/>
      </c>
      <c r="M166" s="347" t="str">
        <f t="shared" si="60"/>
        <v/>
      </c>
      <c r="N166" s="340" t="str">
        <f t="shared" si="61"/>
        <v/>
      </c>
      <c r="O166" s="348" t="str">
        <f t="shared" si="62"/>
        <v/>
      </c>
      <c r="P166" s="349" t="str">
        <f t="shared" si="63"/>
        <v/>
      </c>
      <c r="Q166" s="350" t="str">
        <f t="shared" si="64"/>
        <v/>
      </c>
      <c r="R166" s="351" t="str">
        <f t="shared" si="65"/>
        <v/>
      </c>
      <c r="S166" s="340" t="str">
        <f t="shared" si="66"/>
        <v/>
      </c>
      <c r="T166" s="342" t="str">
        <f>IF(R166="","",MAX((O166-AR166)*'1042Ad Antrag'!$B$31,0))</f>
        <v/>
      </c>
      <c r="U166" s="352" t="str">
        <f t="shared" si="67"/>
        <v/>
      </c>
      <c r="V166" s="262"/>
      <c r="W166" s="263"/>
      <c r="X166" s="190">
        <f>'1042Bd Stammdaten Mitarb.'!M162</f>
        <v>0</v>
      </c>
      <c r="Y166" s="264" t="str">
        <f t="shared" si="68"/>
        <v/>
      </c>
      <c r="Z166" s="265" t="str">
        <f>IF(A166="","",'1042Bd Stammdaten Mitarb.'!Q162-'1042Bd Stammdaten Mitarb.'!R162)</f>
        <v/>
      </c>
      <c r="AA166" s="265" t="str">
        <f t="shared" si="69"/>
        <v/>
      </c>
      <c r="AB166" s="266" t="str">
        <f t="shared" si="70"/>
        <v/>
      </c>
      <c r="AC166" s="266" t="str">
        <f t="shared" si="71"/>
        <v/>
      </c>
      <c r="AD166" s="266" t="str">
        <f t="shared" si="72"/>
        <v/>
      </c>
      <c r="AE166" s="267" t="str">
        <f t="shared" si="73"/>
        <v/>
      </c>
      <c r="AF166" s="267" t="str">
        <f>IF(K166="","",K166*AF$8 - MAX('1042Bd Stammdaten Mitarb.'!S162-M166,0))</f>
        <v/>
      </c>
      <c r="AG166" s="267" t="str">
        <f t="shared" si="74"/>
        <v/>
      </c>
      <c r="AH166" s="267" t="str">
        <f t="shared" si="75"/>
        <v/>
      </c>
      <c r="AI166" s="267" t="str">
        <f t="shared" si="76"/>
        <v/>
      </c>
      <c r="AJ166" s="267" t="str">
        <f>IF(OR($C166="",K166="",O166=""),"",MAX(P166+'1042Bd Stammdaten Mitarb.'!T162-O166,0))</f>
        <v/>
      </c>
      <c r="AK166" s="267" t="str">
        <f>IF('1042Bd Stammdaten Mitarb.'!T162="","",'1042Bd Stammdaten Mitarb.'!T162)</f>
        <v/>
      </c>
      <c r="AL166" s="267" t="str">
        <f t="shared" si="77"/>
        <v/>
      </c>
      <c r="AM166" s="268" t="str">
        <f t="shared" si="78"/>
        <v/>
      </c>
      <c r="AN166" s="269" t="str">
        <f t="shared" si="79"/>
        <v/>
      </c>
      <c r="AO166" s="267" t="str">
        <f t="shared" si="80"/>
        <v/>
      </c>
      <c r="AP166" s="267" t="str">
        <f>IF(E166="","",'1042Bd Stammdaten Mitarb.'!P162)</f>
        <v/>
      </c>
      <c r="AQ166" s="270">
        <f>IF('1042Bd Stammdaten Mitarb.'!Y162&gt;0,AG166,0)</f>
        <v>0</v>
      </c>
      <c r="AR166" s="271">
        <f>IF('1042Bd Stammdaten Mitarb.'!Y162&gt;0,'1042Bd Stammdaten Mitarb.'!T162,0)</f>
        <v>0</v>
      </c>
      <c r="AS166" s="267" t="str">
        <f t="shared" si="81"/>
        <v/>
      </c>
      <c r="AT166" s="267">
        <f>'1042Bd Stammdaten Mitarb.'!P162</f>
        <v>0</v>
      </c>
      <c r="AU166" s="267">
        <f t="shared" si="82"/>
        <v>0</v>
      </c>
      <c r="AV166" s="272"/>
    </row>
    <row r="167" spans="1:48" s="57" customFormat="1" ht="16.899999999999999" customHeight="1" x14ac:dyDescent="0.25">
      <c r="A167" s="304" t="str">
        <f>IF('1042Bd Stammdaten Mitarb.'!A163="","",'1042Bd Stammdaten Mitarb.'!A163)</f>
        <v/>
      </c>
      <c r="B167" s="305" t="str">
        <f>IF('1042Bd Stammdaten Mitarb.'!B163="","",'1042Bd Stammdaten Mitarb.'!B163)</f>
        <v/>
      </c>
      <c r="C167" s="261" t="str">
        <f>IF('1042Bd Stammdaten Mitarb.'!C163="","",'1042Bd Stammdaten Mitarb.'!C163)</f>
        <v/>
      </c>
      <c r="D167" s="340" t="str">
        <f>IF('1042Bd Stammdaten Mitarb.'!AJ163="","",'1042Bd Stammdaten Mitarb.'!AJ163)</f>
        <v/>
      </c>
      <c r="E167" s="341" t="str">
        <f>IF('1042Bd Stammdaten Mitarb.'!N163="","",'1042Bd Stammdaten Mitarb.'!N163)</f>
        <v/>
      </c>
      <c r="F167" s="342" t="str">
        <f>IF('1042Bd Stammdaten Mitarb.'!O163="","",'1042Bd Stammdaten Mitarb.'!O163)</f>
        <v/>
      </c>
      <c r="G167" s="343" t="str">
        <f>IF('1042Bd Stammdaten Mitarb.'!P163="","",'1042Bd Stammdaten Mitarb.'!P163)</f>
        <v/>
      </c>
      <c r="H167" s="344" t="str">
        <f>IF('1042Bd Stammdaten Mitarb.'!Q163="","",'1042Bd Stammdaten Mitarb.'!Q163)</f>
        <v/>
      </c>
      <c r="I167" s="345" t="str">
        <f>IF('1042Bd Stammdaten Mitarb.'!R163="","",'1042Bd Stammdaten Mitarb.'!R163)</f>
        <v/>
      </c>
      <c r="J167" s="346" t="str">
        <f t="shared" si="58"/>
        <v/>
      </c>
      <c r="K167" s="342" t="str">
        <f t="shared" si="59"/>
        <v/>
      </c>
      <c r="L167" s="342" t="str">
        <f>IF('1042Bd Stammdaten Mitarb.'!S163="","",'1042Bd Stammdaten Mitarb.'!S163)</f>
        <v/>
      </c>
      <c r="M167" s="347" t="str">
        <f t="shared" si="60"/>
        <v/>
      </c>
      <c r="N167" s="340" t="str">
        <f t="shared" si="61"/>
        <v/>
      </c>
      <c r="O167" s="348" t="str">
        <f t="shared" si="62"/>
        <v/>
      </c>
      <c r="P167" s="349" t="str">
        <f t="shared" si="63"/>
        <v/>
      </c>
      <c r="Q167" s="350" t="str">
        <f t="shared" si="64"/>
        <v/>
      </c>
      <c r="R167" s="351" t="str">
        <f t="shared" si="65"/>
        <v/>
      </c>
      <c r="S167" s="340" t="str">
        <f t="shared" si="66"/>
        <v/>
      </c>
      <c r="T167" s="342" t="str">
        <f>IF(R167="","",MAX((O167-AR167)*'1042Ad Antrag'!$B$31,0))</f>
        <v/>
      </c>
      <c r="U167" s="352" t="str">
        <f t="shared" si="67"/>
        <v/>
      </c>
      <c r="V167" s="262"/>
      <c r="W167" s="263"/>
      <c r="X167" s="190">
        <f>'1042Bd Stammdaten Mitarb.'!M163</f>
        <v>0</v>
      </c>
      <c r="Y167" s="264" t="str">
        <f t="shared" si="68"/>
        <v/>
      </c>
      <c r="Z167" s="265" t="str">
        <f>IF(A167="","",'1042Bd Stammdaten Mitarb.'!Q163-'1042Bd Stammdaten Mitarb.'!R163)</f>
        <v/>
      </c>
      <c r="AA167" s="265" t="str">
        <f t="shared" si="69"/>
        <v/>
      </c>
      <c r="AB167" s="266" t="str">
        <f t="shared" si="70"/>
        <v/>
      </c>
      <c r="AC167" s="266" t="str">
        <f t="shared" si="71"/>
        <v/>
      </c>
      <c r="AD167" s="266" t="str">
        <f t="shared" si="72"/>
        <v/>
      </c>
      <c r="AE167" s="267" t="str">
        <f t="shared" si="73"/>
        <v/>
      </c>
      <c r="AF167" s="267" t="str">
        <f>IF(K167="","",K167*AF$8 - MAX('1042Bd Stammdaten Mitarb.'!S163-M167,0))</f>
        <v/>
      </c>
      <c r="AG167" s="267" t="str">
        <f t="shared" si="74"/>
        <v/>
      </c>
      <c r="AH167" s="267" t="str">
        <f t="shared" si="75"/>
        <v/>
      </c>
      <c r="AI167" s="267" t="str">
        <f t="shared" si="76"/>
        <v/>
      </c>
      <c r="AJ167" s="267" t="str">
        <f>IF(OR($C167="",K167="",O167=""),"",MAX(P167+'1042Bd Stammdaten Mitarb.'!T163-O167,0))</f>
        <v/>
      </c>
      <c r="AK167" s="267" t="str">
        <f>IF('1042Bd Stammdaten Mitarb.'!T163="","",'1042Bd Stammdaten Mitarb.'!T163)</f>
        <v/>
      </c>
      <c r="AL167" s="267" t="str">
        <f t="shared" si="77"/>
        <v/>
      </c>
      <c r="AM167" s="268" t="str">
        <f t="shared" si="78"/>
        <v/>
      </c>
      <c r="AN167" s="269" t="str">
        <f t="shared" si="79"/>
        <v/>
      </c>
      <c r="AO167" s="267" t="str">
        <f t="shared" si="80"/>
        <v/>
      </c>
      <c r="AP167" s="267" t="str">
        <f>IF(E167="","",'1042Bd Stammdaten Mitarb.'!P163)</f>
        <v/>
      </c>
      <c r="AQ167" s="270">
        <f>IF('1042Bd Stammdaten Mitarb.'!Y163&gt;0,AG167,0)</f>
        <v>0</v>
      </c>
      <c r="AR167" s="271">
        <f>IF('1042Bd Stammdaten Mitarb.'!Y163&gt;0,'1042Bd Stammdaten Mitarb.'!T163,0)</f>
        <v>0</v>
      </c>
      <c r="AS167" s="267" t="str">
        <f t="shared" si="81"/>
        <v/>
      </c>
      <c r="AT167" s="267">
        <f>'1042Bd Stammdaten Mitarb.'!P163</f>
        <v>0</v>
      </c>
      <c r="AU167" s="267">
        <f t="shared" si="82"/>
        <v>0</v>
      </c>
      <c r="AV167" s="272"/>
    </row>
    <row r="168" spans="1:48" s="57" customFormat="1" ht="16.899999999999999" customHeight="1" x14ac:dyDescent="0.25">
      <c r="A168" s="304" t="str">
        <f>IF('1042Bd Stammdaten Mitarb.'!A164="","",'1042Bd Stammdaten Mitarb.'!A164)</f>
        <v/>
      </c>
      <c r="B168" s="305" t="str">
        <f>IF('1042Bd Stammdaten Mitarb.'!B164="","",'1042Bd Stammdaten Mitarb.'!B164)</f>
        <v/>
      </c>
      <c r="C168" s="261" t="str">
        <f>IF('1042Bd Stammdaten Mitarb.'!C164="","",'1042Bd Stammdaten Mitarb.'!C164)</f>
        <v/>
      </c>
      <c r="D168" s="340" t="str">
        <f>IF('1042Bd Stammdaten Mitarb.'!AJ164="","",'1042Bd Stammdaten Mitarb.'!AJ164)</f>
        <v/>
      </c>
      <c r="E168" s="341" t="str">
        <f>IF('1042Bd Stammdaten Mitarb.'!N164="","",'1042Bd Stammdaten Mitarb.'!N164)</f>
        <v/>
      </c>
      <c r="F168" s="342" t="str">
        <f>IF('1042Bd Stammdaten Mitarb.'!O164="","",'1042Bd Stammdaten Mitarb.'!O164)</f>
        <v/>
      </c>
      <c r="G168" s="343" t="str">
        <f>IF('1042Bd Stammdaten Mitarb.'!P164="","",'1042Bd Stammdaten Mitarb.'!P164)</f>
        <v/>
      </c>
      <c r="H168" s="344" t="str">
        <f>IF('1042Bd Stammdaten Mitarb.'!Q164="","",'1042Bd Stammdaten Mitarb.'!Q164)</f>
        <v/>
      </c>
      <c r="I168" s="345" t="str">
        <f>IF('1042Bd Stammdaten Mitarb.'!R164="","",'1042Bd Stammdaten Mitarb.'!R164)</f>
        <v/>
      </c>
      <c r="J168" s="346" t="str">
        <f t="shared" si="58"/>
        <v/>
      </c>
      <c r="K168" s="342" t="str">
        <f t="shared" si="59"/>
        <v/>
      </c>
      <c r="L168" s="342" t="str">
        <f>IF('1042Bd Stammdaten Mitarb.'!S164="","",'1042Bd Stammdaten Mitarb.'!S164)</f>
        <v/>
      </c>
      <c r="M168" s="347" t="str">
        <f t="shared" si="60"/>
        <v/>
      </c>
      <c r="N168" s="340" t="str">
        <f t="shared" si="61"/>
        <v/>
      </c>
      <c r="O168" s="348" t="str">
        <f t="shared" si="62"/>
        <v/>
      </c>
      <c r="P168" s="349" t="str">
        <f t="shared" si="63"/>
        <v/>
      </c>
      <c r="Q168" s="350" t="str">
        <f t="shared" si="64"/>
        <v/>
      </c>
      <c r="R168" s="351" t="str">
        <f t="shared" si="65"/>
        <v/>
      </c>
      <c r="S168" s="340" t="str">
        <f t="shared" si="66"/>
        <v/>
      </c>
      <c r="T168" s="342" t="str">
        <f>IF(R168="","",MAX((O168-AR168)*'1042Ad Antrag'!$B$31,0))</f>
        <v/>
      </c>
      <c r="U168" s="352" t="str">
        <f t="shared" si="67"/>
        <v/>
      </c>
      <c r="V168" s="262"/>
      <c r="W168" s="263"/>
      <c r="X168" s="190">
        <f>'1042Bd Stammdaten Mitarb.'!M164</f>
        <v>0</v>
      </c>
      <c r="Y168" s="264" t="str">
        <f t="shared" si="68"/>
        <v/>
      </c>
      <c r="Z168" s="265" t="str">
        <f>IF(A168="","",'1042Bd Stammdaten Mitarb.'!Q164-'1042Bd Stammdaten Mitarb.'!R164)</f>
        <v/>
      </c>
      <c r="AA168" s="265" t="str">
        <f t="shared" si="69"/>
        <v/>
      </c>
      <c r="AB168" s="266" t="str">
        <f t="shared" si="70"/>
        <v/>
      </c>
      <c r="AC168" s="266" t="str">
        <f t="shared" si="71"/>
        <v/>
      </c>
      <c r="AD168" s="266" t="str">
        <f t="shared" si="72"/>
        <v/>
      </c>
      <c r="AE168" s="267" t="str">
        <f t="shared" si="73"/>
        <v/>
      </c>
      <c r="AF168" s="267" t="str">
        <f>IF(K168="","",K168*AF$8 - MAX('1042Bd Stammdaten Mitarb.'!S164-M168,0))</f>
        <v/>
      </c>
      <c r="AG168" s="267" t="str">
        <f t="shared" si="74"/>
        <v/>
      </c>
      <c r="AH168" s="267" t="str">
        <f t="shared" si="75"/>
        <v/>
      </c>
      <c r="AI168" s="267" t="str">
        <f t="shared" si="76"/>
        <v/>
      </c>
      <c r="AJ168" s="267" t="str">
        <f>IF(OR($C168="",K168="",O168=""),"",MAX(P168+'1042Bd Stammdaten Mitarb.'!T164-O168,0))</f>
        <v/>
      </c>
      <c r="AK168" s="267" t="str">
        <f>IF('1042Bd Stammdaten Mitarb.'!T164="","",'1042Bd Stammdaten Mitarb.'!T164)</f>
        <v/>
      </c>
      <c r="AL168" s="267" t="str">
        <f t="shared" si="77"/>
        <v/>
      </c>
      <c r="AM168" s="268" t="str">
        <f t="shared" si="78"/>
        <v/>
      </c>
      <c r="AN168" s="269" t="str">
        <f t="shared" si="79"/>
        <v/>
      </c>
      <c r="AO168" s="267" t="str">
        <f t="shared" si="80"/>
        <v/>
      </c>
      <c r="AP168" s="267" t="str">
        <f>IF(E168="","",'1042Bd Stammdaten Mitarb.'!P164)</f>
        <v/>
      </c>
      <c r="AQ168" s="270">
        <f>IF('1042Bd Stammdaten Mitarb.'!Y164&gt;0,AG168,0)</f>
        <v>0</v>
      </c>
      <c r="AR168" s="271">
        <f>IF('1042Bd Stammdaten Mitarb.'!Y164&gt;0,'1042Bd Stammdaten Mitarb.'!T164,0)</f>
        <v>0</v>
      </c>
      <c r="AS168" s="267" t="str">
        <f t="shared" si="81"/>
        <v/>
      </c>
      <c r="AT168" s="267">
        <f>'1042Bd Stammdaten Mitarb.'!P164</f>
        <v>0</v>
      </c>
      <c r="AU168" s="267">
        <f t="shared" si="82"/>
        <v>0</v>
      </c>
      <c r="AV168" s="272"/>
    </row>
    <row r="169" spans="1:48" s="57" customFormat="1" ht="16.899999999999999" customHeight="1" x14ac:dyDescent="0.25">
      <c r="A169" s="304" t="str">
        <f>IF('1042Bd Stammdaten Mitarb.'!A165="","",'1042Bd Stammdaten Mitarb.'!A165)</f>
        <v/>
      </c>
      <c r="B169" s="305" t="str">
        <f>IF('1042Bd Stammdaten Mitarb.'!B165="","",'1042Bd Stammdaten Mitarb.'!B165)</f>
        <v/>
      </c>
      <c r="C169" s="261" t="str">
        <f>IF('1042Bd Stammdaten Mitarb.'!C165="","",'1042Bd Stammdaten Mitarb.'!C165)</f>
        <v/>
      </c>
      <c r="D169" s="340" t="str">
        <f>IF('1042Bd Stammdaten Mitarb.'!AJ165="","",'1042Bd Stammdaten Mitarb.'!AJ165)</f>
        <v/>
      </c>
      <c r="E169" s="341" t="str">
        <f>IF('1042Bd Stammdaten Mitarb.'!N165="","",'1042Bd Stammdaten Mitarb.'!N165)</f>
        <v/>
      </c>
      <c r="F169" s="342" t="str">
        <f>IF('1042Bd Stammdaten Mitarb.'!O165="","",'1042Bd Stammdaten Mitarb.'!O165)</f>
        <v/>
      </c>
      <c r="G169" s="343" t="str">
        <f>IF('1042Bd Stammdaten Mitarb.'!P165="","",'1042Bd Stammdaten Mitarb.'!P165)</f>
        <v/>
      </c>
      <c r="H169" s="344" t="str">
        <f>IF('1042Bd Stammdaten Mitarb.'!Q165="","",'1042Bd Stammdaten Mitarb.'!Q165)</f>
        <v/>
      </c>
      <c r="I169" s="345" t="str">
        <f>IF('1042Bd Stammdaten Mitarb.'!R165="","",'1042Bd Stammdaten Mitarb.'!R165)</f>
        <v/>
      </c>
      <c r="J169" s="346" t="str">
        <f t="shared" si="58"/>
        <v/>
      </c>
      <c r="K169" s="342" t="str">
        <f t="shared" si="59"/>
        <v/>
      </c>
      <c r="L169" s="342" t="str">
        <f>IF('1042Bd Stammdaten Mitarb.'!S165="","",'1042Bd Stammdaten Mitarb.'!S165)</f>
        <v/>
      </c>
      <c r="M169" s="347" t="str">
        <f t="shared" si="60"/>
        <v/>
      </c>
      <c r="N169" s="340" t="str">
        <f t="shared" si="61"/>
        <v/>
      </c>
      <c r="O169" s="348" t="str">
        <f t="shared" si="62"/>
        <v/>
      </c>
      <c r="P169" s="349" t="str">
        <f t="shared" si="63"/>
        <v/>
      </c>
      <c r="Q169" s="350" t="str">
        <f t="shared" si="64"/>
        <v/>
      </c>
      <c r="R169" s="351" t="str">
        <f t="shared" si="65"/>
        <v/>
      </c>
      <c r="S169" s="340" t="str">
        <f t="shared" si="66"/>
        <v/>
      </c>
      <c r="T169" s="342" t="str">
        <f>IF(R169="","",MAX((O169-AR169)*'1042Ad Antrag'!$B$31,0))</f>
        <v/>
      </c>
      <c r="U169" s="352" t="str">
        <f t="shared" si="67"/>
        <v/>
      </c>
      <c r="V169" s="262"/>
      <c r="W169" s="263"/>
      <c r="X169" s="190">
        <f>'1042Bd Stammdaten Mitarb.'!M165</f>
        <v>0</v>
      </c>
      <c r="Y169" s="264" t="str">
        <f t="shared" si="68"/>
        <v/>
      </c>
      <c r="Z169" s="265" t="str">
        <f>IF(A169="","",'1042Bd Stammdaten Mitarb.'!Q165-'1042Bd Stammdaten Mitarb.'!R165)</f>
        <v/>
      </c>
      <c r="AA169" s="265" t="str">
        <f t="shared" si="69"/>
        <v/>
      </c>
      <c r="AB169" s="266" t="str">
        <f t="shared" si="70"/>
        <v/>
      </c>
      <c r="AC169" s="266" t="str">
        <f t="shared" si="71"/>
        <v/>
      </c>
      <c r="AD169" s="266" t="str">
        <f t="shared" si="72"/>
        <v/>
      </c>
      <c r="AE169" s="267" t="str">
        <f t="shared" si="73"/>
        <v/>
      </c>
      <c r="AF169" s="267" t="str">
        <f>IF(K169="","",K169*AF$8 - MAX('1042Bd Stammdaten Mitarb.'!S165-M169,0))</f>
        <v/>
      </c>
      <c r="AG169" s="267" t="str">
        <f t="shared" si="74"/>
        <v/>
      </c>
      <c r="AH169" s="267" t="str">
        <f t="shared" si="75"/>
        <v/>
      </c>
      <c r="AI169" s="267" t="str">
        <f t="shared" si="76"/>
        <v/>
      </c>
      <c r="AJ169" s="267" t="str">
        <f>IF(OR($C169="",K169="",O169=""),"",MAX(P169+'1042Bd Stammdaten Mitarb.'!T165-O169,0))</f>
        <v/>
      </c>
      <c r="AK169" s="267" t="str">
        <f>IF('1042Bd Stammdaten Mitarb.'!T165="","",'1042Bd Stammdaten Mitarb.'!T165)</f>
        <v/>
      </c>
      <c r="AL169" s="267" t="str">
        <f t="shared" si="77"/>
        <v/>
      </c>
      <c r="AM169" s="268" t="str">
        <f t="shared" si="78"/>
        <v/>
      </c>
      <c r="AN169" s="269" t="str">
        <f t="shared" si="79"/>
        <v/>
      </c>
      <c r="AO169" s="267" t="str">
        <f t="shared" si="80"/>
        <v/>
      </c>
      <c r="AP169" s="267" t="str">
        <f>IF(E169="","",'1042Bd Stammdaten Mitarb.'!P165)</f>
        <v/>
      </c>
      <c r="AQ169" s="270">
        <f>IF('1042Bd Stammdaten Mitarb.'!Y165&gt;0,AG169,0)</f>
        <v>0</v>
      </c>
      <c r="AR169" s="271">
        <f>IF('1042Bd Stammdaten Mitarb.'!Y165&gt;0,'1042Bd Stammdaten Mitarb.'!T165,0)</f>
        <v>0</v>
      </c>
      <c r="AS169" s="267" t="str">
        <f t="shared" si="81"/>
        <v/>
      </c>
      <c r="AT169" s="267">
        <f>'1042Bd Stammdaten Mitarb.'!P165</f>
        <v>0</v>
      </c>
      <c r="AU169" s="267">
        <f t="shared" si="82"/>
        <v>0</v>
      </c>
      <c r="AV169" s="272"/>
    </row>
    <row r="170" spans="1:48" s="57" customFormat="1" ht="16.899999999999999" customHeight="1" x14ac:dyDescent="0.25">
      <c r="A170" s="304" t="str">
        <f>IF('1042Bd Stammdaten Mitarb.'!A166="","",'1042Bd Stammdaten Mitarb.'!A166)</f>
        <v/>
      </c>
      <c r="B170" s="305" t="str">
        <f>IF('1042Bd Stammdaten Mitarb.'!B166="","",'1042Bd Stammdaten Mitarb.'!B166)</f>
        <v/>
      </c>
      <c r="C170" s="261" t="str">
        <f>IF('1042Bd Stammdaten Mitarb.'!C166="","",'1042Bd Stammdaten Mitarb.'!C166)</f>
        <v/>
      </c>
      <c r="D170" s="340" t="str">
        <f>IF('1042Bd Stammdaten Mitarb.'!AJ166="","",'1042Bd Stammdaten Mitarb.'!AJ166)</f>
        <v/>
      </c>
      <c r="E170" s="341" t="str">
        <f>IF('1042Bd Stammdaten Mitarb.'!N166="","",'1042Bd Stammdaten Mitarb.'!N166)</f>
        <v/>
      </c>
      <c r="F170" s="342" t="str">
        <f>IF('1042Bd Stammdaten Mitarb.'!O166="","",'1042Bd Stammdaten Mitarb.'!O166)</f>
        <v/>
      </c>
      <c r="G170" s="343" t="str">
        <f>IF('1042Bd Stammdaten Mitarb.'!P166="","",'1042Bd Stammdaten Mitarb.'!P166)</f>
        <v/>
      </c>
      <c r="H170" s="344" t="str">
        <f>IF('1042Bd Stammdaten Mitarb.'!Q166="","",'1042Bd Stammdaten Mitarb.'!Q166)</f>
        <v/>
      </c>
      <c r="I170" s="345" t="str">
        <f>IF('1042Bd Stammdaten Mitarb.'!R166="","",'1042Bd Stammdaten Mitarb.'!R166)</f>
        <v/>
      </c>
      <c r="J170" s="346" t="str">
        <f t="shared" si="58"/>
        <v/>
      </c>
      <c r="K170" s="342" t="str">
        <f t="shared" si="59"/>
        <v/>
      </c>
      <c r="L170" s="342" t="str">
        <f>IF('1042Bd Stammdaten Mitarb.'!S166="","",'1042Bd Stammdaten Mitarb.'!S166)</f>
        <v/>
      </c>
      <c r="M170" s="347" t="str">
        <f t="shared" si="60"/>
        <v/>
      </c>
      <c r="N170" s="340" t="str">
        <f t="shared" si="61"/>
        <v/>
      </c>
      <c r="O170" s="348" t="str">
        <f t="shared" si="62"/>
        <v/>
      </c>
      <c r="P170" s="349" t="str">
        <f t="shared" si="63"/>
        <v/>
      </c>
      <c r="Q170" s="350" t="str">
        <f t="shared" si="64"/>
        <v/>
      </c>
      <c r="R170" s="351" t="str">
        <f t="shared" si="65"/>
        <v/>
      </c>
      <c r="S170" s="340" t="str">
        <f t="shared" si="66"/>
        <v/>
      </c>
      <c r="T170" s="342" t="str">
        <f>IF(R170="","",MAX((O170-AR170)*'1042Ad Antrag'!$B$31,0))</f>
        <v/>
      </c>
      <c r="U170" s="352" t="str">
        <f t="shared" si="67"/>
        <v/>
      </c>
      <c r="V170" s="262"/>
      <c r="W170" s="263"/>
      <c r="X170" s="190">
        <f>'1042Bd Stammdaten Mitarb.'!M166</f>
        <v>0</v>
      </c>
      <c r="Y170" s="264" t="str">
        <f t="shared" si="68"/>
        <v/>
      </c>
      <c r="Z170" s="265" t="str">
        <f>IF(A170="","",'1042Bd Stammdaten Mitarb.'!Q166-'1042Bd Stammdaten Mitarb.'!R166)</f>
        <v/>
      </c>
      <c r="AA170" s="265" t="str">
        <f t="shared" si="69"/>
        <v/>
      </c>
      <c r="AB170" s="266" t="str">
        <f t="shared" si="70"/>
        <v/>
      </c>
      <c r="AC170" s="266" t="str">
        <f t="shared" si="71"/>
        <v/>
      </c>
      <c r="AD170" s="266" t="str">
        <f t="shared" si="72"/>
        <v/>
      </c>
      <c r="AE170" s="267" t="str">
        <f t="shared" si="73"/>
        <v/>
      </c>
      <c r="AF170" s="267" t="str">
        <f>IF(K170="","",K170*AF$8 - MAX('1042Bd Stammdaten Mitarb.'!S166-M170,0))</f>
        <v/>
      </c>
      <c r="AG170" s="267" t="str">
        <f t="shared" si="74"/>
        <v/>
      </c>
      <c r="AH170" s="267" t="str">
        <f t="shared" si="75"/>
        <v/>
      </c>
      <c r="AI170" s="267" t="str">
        <f t="shared" si="76"/>
        <v/>
      </c>
      <c r="AJ170" s="267" t="str">
        <f>IF(OR($C170="",K170="",O170=""),"",MAX(P170+'1042Bd Stammdaten Mitarb.'!T166-O170,0))</f>
        <v/>
      </c>
      <c r="AK170" s="267" t="str">
        <f>IF('1042Bd Stammdaten Mitarb.'!T166="","",'1042Bd Stammdaten Mitarb.'!T166)</f>
        <v/>
      </c>
      <c r="AL170" s="267" t="str">
        <f t="shared" si="77"/>
        <v/>
      </c>
      <c r="AM170" s="268" t="str">
        <f t="shared" si="78"/>
        <v/>
      </c>
      <c r="AN170" s="269" t="str">
        <f t="shared" si="79"/>
        <v/>
      </c>
      <c r="AO170" s="267" t="str">
        <f t="shared" si="80"/>
        <v/>
      </c>
      <c r="AP170" s="267" t="str">
        <f>IF(E170="","",'1042Bd Stammdaten Mitarb.'!P166)</f>
        <v/>
      </c>
      <c r="AQ170" s="270">
        <f>IF('1042Bd Stammdaten Mitarb.'!Y166&gt;0,AG170,0)</f>
        <v>0</v>
      </c>
      <c r="AR170" s="271">
        <f>IF('1042Bd Stammdaten Mitarb.'!Y166&gt;0,'1042Bd Stammdaten Mitarb.'!T166,0)</f>
        <v>0</v>
      </c>
      <c r="AS170" s="267" t="str">
        <f t="shared" si="81"/>
        <v/>
      </c>
      <c r="AT170" s="267">
        <f>'1042Bd Stammdaten Mitarb.'!P166</f>
        <v>0</v>
      </c>
      <c r="AU170" s="267">
        <f t="shared" si="82"/>
        <v>0</v>
      </c>
      <c r="AV170" s="272"/>
    </row>
    <row r="171" spans="1:48" s="57" customFormat="1" ht="16.899999999999999" customHeight="1" x14ac:dyDescent="0.25">
      <c r="A171" s="304" t="str">
        <f>IF('1042Bd Stammdaten Mitarb.'!A167="","",'1042Bd Stammdaten Mitarb.'!A167)</f>
        <v/>
      </c>
      <c r="B171" s="305" t="str">
        <f>IF('1042Bd Stammdaten Mitarb.'!B167="","",'1042Bd Stammdaten Mitarb.'!B167)</f>
        <v/>
      </c>
      <c r="C171" s="261" t="str">
        <f>IF('1042Bd Stammdaten Mitarb.'!C167="","",'1042Bd Stammdaten Mitarb.'!C167)</f>
        <v/>
      </c>
      <c r="D171" s="340" t="str">
        <f>IF('1042Bd Stammdaten Mitarb.'!AJ167="","",'1042Bd Stammdaten Mitarb.'!AJ167)</f>
        <v/>
      </c>
      <c r="E171" s="341" t="str">
        <f>IF('1042Bd Stammdaten Mitarb.'!N167="","",'1042Bd Stammdaten Mitarb.'!N167)</f>
        <v/>
      </c>
      <c r="F171" s="342" t="str">
        <f>IF('1042Bd Stammdaten Mitarb.'!O167="","",'1042Bd Stammdaten Mitarb.'!O167)</f>
        <v/>
      </c>
      <c r="G171" s="343" t="str">
        <f>IF('1042Bd Stammdaten Mitarb.'!P167="","",'1042Bd Stammdaten Mitarb.'!P167)</f>
        <v/>
      </c>
      <c r="H171" s="344" t="str">
        <f>IF('1042Bd Stammdaten Mitarb.'!Q167="","",'1042Bd Stammdaten Mitarb.'!Q167)</f>
        <v/>
      </c>
      <c r="I171" s="345" t="str">
        <f>IF('1042Bd Stammdaten Mitarb.'!R167="","",'1042Bd Stammdaten Mitarb.'!R167)</f>
        <v/>
      </c>
      <c r="J171" s="346" t="str">
        <f t="shared" si="58"/>
        <v/>
      </c>
      <c r="K171" s="342" t="str">
        <f t="shared" si="59"/>
        <v/>
      </c>
      <c r="L171" s="342" t="str">
        <f>IF('1042Bd Stammdaten Mitarb.'!S167="","",'1042Bd Stammdaten Mitarb.'!S167)</f>
        <v/>
      </c>
      <c r="M171" s="347" t="str">
        <f t="shared" si="60"/>
        <v/>
      </c>
      <c r="N171" s="340" t="str">
        <f t="shared" si="61"/>
        <v/>
      </c>
      <c r="O171" s="348" t="str">
        <f t="shared" si="62"/>
        <v/>
      </c>
      <c r="P171" s="349" t="str">
        <f t="shared" si="63"/>
        <v/>
      </c>
      <c r="Q171" s="350" t="str">
        <f t="shared" si="64"/>
        <v/>
      </c>
      <c r="R171" s="351" t="str">
        <f t="shared" si="65"/>
        <v/>
      </c>
      <c r="S171" s="340" t="str">
        <f t="shared" si="66"/>
        <v/>
      </c>
      <c r="T171" s="342" t="str">
        <f>IF(R171="","",MAX((O171-AR171)*'1042Ad Antrag'!$B$31,0))</f>
        <v/>
      </c>
      <c r="U171" s="352" t="str">
        <f t="shared" si="67"/>
        <v/>
      </c>
      <c r="V171" s="262"/>
      <c r="W171" s="263"/>
      <c r="X171" s="190">
        <f>'1042Bd Stammdaten Mitarb.'!M167</f>
        <v>0</v>
      </c>
      <c r="Y171" s="264" t="str">
        <f t="shared" si="68"/>
        <v/>
      </c>
      <c r="Z171" s="265" t="str">
        <f>IF(A171="","",'1042Bd Stammdaten Mitarb.'!Q167-'1042Bd Stammdaten Mitarb.'!R167)</f>
        <v/>
      </c>
      <c r="AA171" s="265" t="str">
        <f t="shared" si="69"/>
        <v/>
      </c>
      <c r="AB171" s="266" t="str">
        <f t="shared" si="70"/>
        <v/>
      </c>
      <c r="AC171" s="266" t="str">
        <f t="shared" si="71"/>
        <v/>
      </c>
      <c r="AD171" s="266" t="str">
        <f t="shared" si="72"/>
        <v/>
      </c>
      <c r="AE171" s="267" t="str">
        <f t="shared" si="73"/>
        <v/>
      </c>
      <c r="AF171" s="267" t="str">
        <f>IF(K171="","",K171*AF$8 - MAX('1042Bd Stammdaten Mitarb.'!S167-M171,0))</f>
        <v/>
      </c>
      <c r="AG171" s="267" t="str">
        <f t="shared" si="74"/>
        <v/>
      </c>
      <c r="AH171" s="267" t="str">
        <f t="shared" si="75"/>
        <v/>
      </c>
      <c r="AI171" s="267" t="str">
        <f t="shared" si="76"/>
        <v/>
      </c>
      <c r="AJ171" s="267" t="str">
        <f>IF(OR($C171="",K171="",O171=""),"",MAX(P171+'1042Bd Stammdaten Mitarb.'!T167-O171,0))</f>
        <v/>
      </c>
      <c r="AK171" s="267" t="str">
        <f>IF('1042Bd Stammdaten Mitarb.'!T167="","",'1042Bd Stammdaten Mitarb.'!T167)</f>
        <v/>
      </c>
      <c r="AL171" s="267" t="str">
        <f t="shared" si="77"/>
        <v/>
      </c>
      <c r="AM171" s="268" t="str">
        <f t="shared" si="78"/>
        <v/>
      </c>
      <c r="AN171" s="269" t="str">
        <f t="shared" si="79"/>
        <v/>
      </c>
      <c r="AO171" s="267" t="str">
        <f t="shared" si="80"/>
        <v/>
      </c>
      <c r="AP171" s="267" t="str">
        <f>IF(E171="","",'1042Bd Stammdaten Mitarb.'!P167)</f>
        <v/>
      </c>
      <c r="AQ171" s="270">
        <f>IF('1042Bd Stammdaten Mitarb.'!Y167&gt;0,AG171,0)</f>
        <v>0</v>
      </c>
      <c r="AR171" s="271">
        <f>IF('1042Bd Stammdaten Mitarb.'!Y167&gt;0,'1042Bd Stammdaten Mitarb.'!T167,0)</f>
        <v>0</v>
      </c>
      <c r="AS171" s="267" t="str">
        <f t="shared" si="81"/>
        <v/>
      </c>
      <c r="AT171" s="267">
        <f>'1042Bd Stammdaten Mitarb.'!P167</f>
        <v>0</v>
      </c>
      <c r="AU171" s="267">
        <f t="shared" si="82"/>
        <v>0</v>
      </c>
      <c r="AV171" s="272"/>
    </row>
    <row r="172" spans="1:48" s="57" customFormat="1" ht="16.899999999999999" customHeight="1" x14ac:dyDescent="0.25">
      <c r="A172" s="304" t="str">
        <f>IF('1042Bd Stammdaten Mitarb.'!A168="","",'1042Bd Stammdaten Mitarb.'!A168)</f>
        <v/>
      </c>
      <c r="B172" s="305" t="str">
        <f>IF('1042Bd Stammdaten Mitarb.'!B168="","",'1042Bd Stammdaten Mitarb.'!B168)</f>
        <v/>
      </c>
      <c r="C172" s="261" t="str">
        <f>IF('1042Bd Stammdaten Mitarb.'!C168="","",'1042Bd Stammdaten Mitarb.'!C168)</f>
        <v/>
      </c>
      <c r="D172" s="340" t="str">
        <f>IF('1042Bd Stammdaten Mitarb.'!AJ168="","",'1042Bd Stammdaten Mitarb.'!AJ168)</f>
        <v/>
      </c>
      <c r="E172" s="341" t="str">
        <f>IF('1042Bd Stammdaten Mitarb.'!N168="","",'1042Bd Stammdaten Mitarb.'!N168)</f>
        <v/>
      </c>
      <c r="F172" s="342" t="str">
        <f>IF('1042Bd Stammdaten Mitarb.'!O168="","",'1042Bd Stammdaten Mitarb.'!O168)</f>
        <v/>
      </c>
      <c r="G172" s="343" t="str">
        <f>IF('1042Bd Stammdaten Mitarb.'!P168="","",'1042Bd Stammdaten Mitarb.'!P168)</f>
        <v/>
      </c>
      <c r="H172" s="344" t="str">
        <f>IF('1042Bd Stammdaten Mitarb.'!Q168="","",'1042Bd Stammdaten Mitarb.'!Q168)</f>
        <v/>
      </c>
      <c r="I172" s="345" t="str">
        <f>IF('1042Bd Stammdaten Mitarb.'!R168="","",'1042Bd Stammdaten Mitarb.'!R168)</f>
        <v/>
      </c>
      <c r="J172" s="346" t="str">
        <f t="shared" si="58"/>
        <v/>
      </c>
      <c r="K172" s="342" t="str">
        <f t="shared" si="59"/>
        <v/>
      </c>
      <c r="L172" s="342" t="str">
        <f>IF('1042Bd Stammdaten Mitarb.'!S168="","",'1042Bd Stammdaten Mitarb.'!S168)</f>
        <v/>
      </c>
      <c r="M172" s="347" t="str">
        <f t="shared" si="60"/>
        <v/>
      </c>
      <c r="N172" s="340" t="str">
        <f t="shared" si="61"/>
        <v/>
      </c>
      <c r="O172" s="348" t="str">
        <f t="shared" si="62"/>
        <v/>
      </c>
      <c r="P172" s="349" t="str">
        <f t="shared" si="63"/>
        <v/>
      </c>
      <c r="Q172" s="350" t="str">
        <f t="shared" si="64"/>
        <v/>
      </c>
      <c r="R172" s="351" t="str">
        <f t="shared" si="65"/>
        <v/>
      </c>
      <c r="S172" s="340" t="str">
        <f t="shared" si="66"/>
        <v/>
      </c>
      <c r="T172" s="342" t="str">
        <f>IF(R172="","",MAX((O172-AR172)*'1042Ad Antrag'!$B$31,0))</f>
        <v/>
      </c>
      <c r="U172" s="352" t="str">
        <f t="shared" si="67"/>
        <v/>
      </c>
      <c r="V172" s="262"/>
      <c r="W172" s="263"/>
      <c r="X172" s="190">
        <f>'1042Bd Stammdaten Mitarb.'!M168</f>
        <v>0</v>
      </c>
      <c r="Y172" s="264" t="str">
        <f t="shared" si="68"/>
        <v/>
      </c>
      <c r="Z172" s="265" t="str">
        <f>IF(A172="","",'1042Bd Stammdaten Mitarb.'!Q168-'1042Bd Stammdaten Mitarb.'!R168)</f>
        <v/>
      </c>
      <c r="AA172" s="265" t="str">
        <f t="shared" si="69"/>
        <v/>
      </c>
      <c r="AB172" s="266" t="str">
        <f t="shared" si="70"/>
        <v/>
      </c>
      <c r="AC172" s="266" t="str">
        <f t="shared" si="71"/>
        <v/>
      </c>
      <c r="AD172" s="266" t="str">
        <f t="shared" si="72"/>
        <v/>
      </c>
      <c r="AE172" s="267" t="str">
        <f t="shared" si="73"/>
        <v/>
      </c>
      <c r="AF172" s="267" t="str">
        <f>IF(K172="","",K172*AF$8 - MAX('1042Bd Stammdaten Mitarb.'!S168-M172,0))</f>
        <v/>
      </c>
      <c r="AG172" s="267" t="str">
        <f t="shared" si="74"/>
        <v/>
      </c>
      <c r="AH172" s="267" t="str">
        <f t="shared" si="75"/>
        <v/>
      </c>
      <c r="AI172" s="267" t="str">
        <f t="shared" si="76"/>
        <v/>
      </c>
      <c r="AJ172" s="267" t="str">
        <f>IF(OR($C172="",K172="",O172=""),"",MAX(P172+'1042Bd Stammdaten Mitarb.'!T168-O172,0))</f>
        <v/>
      </c>
      <c r="AK172" s="267" t="str">
        <f>IF('1042Bd Stammdaten Mitarb.'!T168="","",'1042Bd Stammdaten Mitarb.'!T168)</f>
        <v/>
      </c>
      <c r="AL172" s="267" t="str">
        <f t="shared" si="77"/>
        <v/>
      </c>
      <c r="AM172" s="268" t="str">
        <f t="shared" si="78"/>
        <v/>
      </c>
      <c r="AN172" s="269" t="str">
        <f t="shared" si="79"/>
        <v/>
      </c>
      <c r="AO172" s="267" t="str">
        <f t="shared" si="80"/>
        <v/>
      </c>
      <c r="AP172" s="267" t="str">
        <f>IF(E172="","",'1042Bd Stammdaten Mitarb.'!P168)</f>
        <v/>
      </c>
      <c r="AQ172" s="270">
        <f>IF('1042Bd Stammdaten Mitarb.'!Y168&gt;0,AG172,0)</f>
        <v>0</v>
      </c>
      <c r="AR172" s="271">
        <f>IF('1042Bd Stammdaten Mitarb.'!Y168&gt;0,'1042Bd Stammdaten Mitarb.'!T168,0)</f>
        <v>0</v>
      </c>
      <c r="AS172" s="267" t="str">
        <f t="shared" si="81"/>
        <v/>
      </c>
      <c r="AT172" s="267">
        <f>'1042Bd Stammdaten Mitarb.'!P168</f>
        <v>0</v>
      </c>
      <c r="AU172" s="267">
        <f t="shared" si="82"/>
        <v>0</v>
      </c>
      <c r="AV172" s="272"/>
    </row>
    <row r="173" spans="1:48" s="57" customFormat="1" ht="16.899999999999999" customHeight="1" x14ac:dyDescent="0.25">
      <c r="A173" s="304" t="str">
        <f>IF('1042Bd Stammdaten Mitarb.'!A169="","",'1042Bd Stammdaten Mitarb.'!A169)</f>
        <v/>
      </c>
      <c r="B173" s="305" t="str">
        <f>IF('1042Bd Stammdaten Mitarb.'!B169="","",'1042Bd Stammdaten Mitarb.'!B169)</f>
        <v/>
      </c>
      <c r="C173" s="261" t="str">
        <f>IF('1042Bd Stammdaten Mitarb.'!C169="","",'1042Bd Stammdaten Mitarb.'!C169)</f>
        <v/>
      </c>
      <c r="D173" s="340" t="str">
        <f>IF('1042Bd Stammdaten Mitarb.'!AJ169="","",'1042Bd Stammdaten Mitarb.'!AJ169)</f>
        <v/>
      </c>
      <c r="E173" s="341" t="str">
        <f>IF('1042Bd Stammdaten Mitarb.'!N169="","",'1042Bd Stammdaten Mitarb.'!N169)</f>
        <v/>
      </c>
      <c r="F173" s="342" t="str">
        <f>IF('1042Bd Stammdaten Mitarb.'!O169="","",'1042Bd Stammdaten Mitarb.'!O169)</f>
        <v/>
      </c>
      <c r="G173" s="343" t="str">
        <f>IF('1042Bd Stammdaten Mitarb.'!P169="","",'1042Bd Stammdaten Mitarb.'!P169)</f>
        <v/>
      </c>
      <c r="H173" s="344" t="str">
        <f>IF('1042Bd Stammdaten Mitarb.'!Q169="","",'1042Bd Stammdaten Mitarb.'!Q169)</f>
        <v/>
      </c>
      <c r="I173" s="345" t="str">
        <f>IF('1042Bd Stammdaten Mitarb.'!R169="","",'1042Bd Stammdaten Mitarb.'!R169)</f>
        <v/>
      </c>
      <c r="J173" s="346" t="str">
        <f t="shared" si="58"/>
        <v/>
      </c>
      <c r="K173" s="342" t="str">
        <f t="shared" si="59"/>
        <v/>
      </c>
      <c r="L173" s="342" t="str">
        <f>IF('1042Bd Stammdaten Mitarb.'!S169="","",'1042Bd Stammdaten Mitarb.'!S169)</f>
        <v/>
      </c>
      <c r="M173" s="347" t="str">
        <f t="shared" si="60"/>
        <v/>
      </c>
      <c r="N173" s="340" t="str">
        <f t="shared" si="61"/>
        <v/>
      </c>
      <c r="O173" s="348" t="str">
        <f t="shared" si="62"/>
        <v/>
      </c>
      <c r="P173" s="349" t="str">
        <f t="shared" si="63"/>
        <v/>
      </c>
      <c r="Q173" s="350" t="str">
        <f t="shared" si="64"/>
        <v/>
      </c>
      <c r="R173" s="351" t="str">
        <f t="shared" si="65"/>
        <v/>
      </c>
      <c r="S173" s="340" t="str">
        <f t="shared" si="66"/>
        <v/>
      </c>
      <c r="T173" s="342" t="str">
        <f>IF(R173="","",MAX((O173-AR173)*'1042Ad Antrag'!$B$31,0))</f>
        <v/>
      </c>
      <c r="U173" s="352" t="str">
        <f t="shared" si="67"/>
        <v/>
      </c>
      <c r="V173" s="262"/>
      <c r="W173" s="263"/>
      <c r="X173" s="190">
        <f>'1042Bd Stammdaten Mitarb.'!M169</f>
        <v>0</v>
      </c>
      <c r="Y173" s="264" t="str">
        <f t="shared" si="68"/>
        <v/>
      </c>
      <c r="Z173" s="265" t="str">
        <f>IF(A173="","",'1042Bd Stammdaten Mitarb.'!Q169-'1042Bd Stammdaten Mitarb.'!R169)</f>
        <v/>
      </c>
      <c r="AA173" s="265" t="str">
        <f t="shared" si="69"/>
        <v/>
      </c>
      <c r="AB173" s="266" t="str">
        <f t="shared" si="70"/>
        <v/>
      </c>
      <c r="AC173" s="266" t="str">
        <f t="shared" si="71"/>
        <v/>
      </c>
      <c r="AD173" s="266" t="str">
        <f t="shared" si="72"/>
        <v/>
      </c>
      <c r="AE173" s="267" t="str">
        <f t="shared" si="73"/>
        <v/>
      </c>
      <c r="AF173" s="267" t="str">
        <f>IF(K173="","",K173*AF$8 - MAX('1042Bd Stammdaten Mitarb.'!S169-M173,0))</f>
        <v/>
      </c>
      <c r="AG173" s="267" t="str">
        <f t="shared" si="74"/>
        <v/>
      </c>
      <c r="AH173" s="267" t="str">
        <f t="shared" si="75"/>
        <v/>
      </c>
      <c r="AI173" s="267" t="str">
        <f t="shared" si="76"/>
        <v/>
      </c>
      <c r="AJ173" s="267" t="str">
        <f>IF(OR($C173="",K173="",O173=""),"",MAX(P173+'1042Bd Stammdaten Mitarb.'!T169-O173,0))</f>
        <v/>
      </c>
      <c r="AK173" s="267" t="str">
        <f>IF('1042Bd Stammdaten Mitarb.'!T169="","",'1042Bd Stammdaten Mitarb.'!T169)</f>
        <v/>
      </c>
      <c r="AL173" s="267" t="str">
        <f t="shared" si="77"/>
        <v/>
      </c>
      <c r="AM173" s="268" t="str">
        <f t="shared" si="78"/>
        <v/>
      </c>
      <c r="AN173" s="269" t="str">
        <f t="shared" si="79"/>
        <v/>
      </c>
      <c r="AO173" s="267" t="str">
        <f t="shared" si="80"/>
        <v/>
      </c>
      <c r="AP173" s="267" t="str">
        <f>IF(E173="","",'1042Bd Stammdaten Mitarb.'!P169)</f>
        <v/>
      </c>
      <c r="AQ173" s="270">
        <f>IF('1042Bd Stammdaten Mitarb.'!Y169&gt;0,AG173,0)</f>
        <v>0</v>
      </c>
      <c r="AR173" s="271">
        <f>IF('1042Bd Stammdaten Mitarb.'!Y169&gt;0,'1042Bd Stammdaten Mitarb.'!T169,0)</f>
        <v>0</v>
      </c>
      <c r="AS173" s="267" t="str">
        <f t="shared" si="81"/>
        <v/>
      </c>
      <c r="AT173" s="267">
        <f>'1042Bd Stammdaten Mitarb.'!P169</f>
        <v>0</v>
      </c>
      <c r="AU173" s="267">
        <f t="shared" si="82"/>
        <v>0</v>
      </c>
      <c r="AV173" s="272"/>
    </row>
    <row r="174" spans="1:48" s="57" customFormat="1" ht="16.899999999999999" customHeight="1" x14ac:dyDescent="0.25">
      <c r="A174" s="304" t="str">
        <f>IF('1042Bd Stammdaten Mitarb.'!A170="","",'1042Bd Stammdaten Mitarb.'!A170)</f>
        <v/>
      </c>
      <c r="B174" s="305" t="str">
        <f>IF('1042Bd Stammdaten Mitarb.'!B170="","",'1042Bd Stammdaten Mitarb.'!B170)</f>
        <v/>
      </c>
      <c r="C174" s="261" t="str">
        <f>IF('1042Bd Stammdaten Mitarb.'!C170="","",'1042Bd Stammdaten Mitarb.'!C170)</f>
        <v/>
      </c>
      <c r="D174" s="340" t="str">
        <f>IF('1042Bd Stammdaten Mitarb.'!AJ170="","",'1042Bd Stammdaten Mitarb.'!AJ170)</f>
        <v/>
      </c>
      <c r="E174" s="341" t="str">
        <f>IF('1042Bd Stammdaten Mitarb.'!N170="","",'1042Bd Stammdaten Mitarb.'!N170)</f>
        <v/>
      </c>
      <c r="F174" s="342" t="str">
        <f>IF('1042Bd Stammdaten Mitarb.'!O170="","",'1042Bd Stammdaten Mitarb.'!O170)</f>
        <v/>
      </c>
      <c r="G174" s="343" t="str">
        <f>IF('1042Bd Stammdaten Mitarb.'!P170="","",'1042Bd Stammdaten Mitarb.'!P170)</f>
        <v/>
      </c>
      <c r="H174" s="344" t="str">
        <f>IF('1042Bd Stammdaten Mitarb.'!Q170="","",'1042Bd Stammdaten Mitarb.'!Q170)</f>
        <v/>
      </c>
      <c r="I174" s="345" t="str">
        <f>IF('1042Bd Stammdaten Mitarb.'!R170="","",'1042Bd Stammdaten Mitarb.'!R170)</f>
        <v/>
      </c>
      <c r="J174" s="346" t="str">
        <f t="shared" si="58"/>
        <v/>
      </c>
      <c r="K174" s="342" t="str">
        <f t="shared" si="59"/>
        <v/>
      </c>
      <c r="L174" s="342" t="str">
        <f>IF('1042Bd Stammdaten Mitarb.'!S170="","",'1042Bd Stammdaten Mitarb.'!S170)</f>
        <v/>
      </c>
      <c r="M174" s="347" t="str">
        <f t="shared" si="60"/>
        <v/>
      </c>
      <c r="N174" s="340" t="str">
        <f t="shared" si="61"/>
        <v/>
      </c>
      <c r="O174" s="348" t="str">
        <f t="shared" si="62"/>
        <v/>
      </c>
      <c r="P174" s="349" t="str">
        <f t="shared" si="63"/>
        <v/>
      </c>
      <c r="Q174" s="350" t="str">
        <f t="shared" si="64"/>
        <v/>
      </c>
      <c r="R174" s="351" t="str">
        <f t="shared" si="65"/>
        <v/>
      </c>
      <c r="S174" s="340" t="str">
        <f t="shared" si="66"/>
        <v/>
      </c>
      <c r="T174" s="342" t="str">
        <f>IF(R174="","",MAX((O174-AR174)*'1042Ad Antrag'!$B$31,0))</f>
        <v/>
      </c>
      <c r="U174" s="352" t="str">
        <f t="shared" si="67"/>
        <v/>
      </c>
      <c r="V174" s="262"/>
      <c r="W174" s="263"/>
      <c r="X174" s="190">
        <f>'1042Bd Stammdaten Mitarb.'!M170</f>
        <v>0</v>
      </c>
      <c r="Y174" s="264" t="str">
        <f t="shared" si="68"/>
        <v/>
      </c>
      <c r="Z174" s="265" t="str">
        <f>IF(A174="","",'1042Bd Stammdaten Mitarb.'!Q170-'1042Bd Stammdaten Mitarb.'!R170)</f>
        <v/>
      </c>
      <c r="AA174" s="265" t="str">
        <f t="shared" si="69"/>
        <v/>
      </c>
      <c r="AB174" s="266" t="str">
        <f t="shared" si="70"/>
        <v/>
      </c>
      <c r="AC174" s="266" t="str">
        <f t="shared" si="71"/>
        <v/>
      </c>
      <c r="AD174" s="266" t="str">
        <f t="shared" si="72"/>
        <v/>
      </c>
      <c r="AE174" s="267" t="str">
        <f t="shared" si="73"/>
        <v/>
      </c>
      <c r="AF174" s="267" t="str">
        <f>IF(K174="","",K174*AF$8 - MAX('1042Bd Stammdaten Mitarb.'!S170-M174,0))</f>
        <v/>
      </c>
      <c r="AG174" s="267" t="str">
        <f t="shared" si="74"/>
        <v/>
      </c>
      <c r="AH174" s="267" t="str">
        <f t="shared" si="75"/>
        <v/>
      </c>
      <c r="AI174" s="267" t="str">
        <f t="shared" si="76"/>
        <v/>
      </c>
      <c r="AJ174" s="267" t="str">
        <f>IF(OR($C174="",K174="",O174=""),"",MAX(P174+'1042Bd Stammdaten Mitarb.'!T170-O174,0))</f>
        <v/>
      </c>
      <c r="AK174" s="267" t="str">
        <f>IF('1042Bd Stammdaten Mitarb.'!T170="","",'1042Bd Stammdaten Mitarb.'!T170)</f>
        <v/>
      </c>
      <c r="AL174" s="267" t="str">
        <f t="shared" si="77"/>
        <v/>
      </c>
      <c r="AM174" s="268" t="str">
        <f t="shared" si="78"/>
        <v/>
      </c>
      <c r="AN174" s="269" t="str">
        <f t="shared" si="79"/>
        <v/>
      </c>
      <c r="AO174" s="267" t="str">
        <f t="shared" si="80"/>
        <v/>
      </c>
      <c r="AP174" s="267" t="str">
        <f>IF(E174="","",'1042Bd Stammdaten Mitarb.'!P170)</f>
        <v/>
      </c>
      <c r="AQ174" s="270">
        <f>IF('1042Bd Stammdaten Mitarb.'!Y170&gt;0,AG174,0)</f>
        <v>0</v>
      </c>
      <c r="AR174" s="271">
        <f>IF('1042Bd Stammdaten Mitarb.'!Y170&gt;0,'1042Bd Stammdaten Mitarb.'!T170,0)</f>
        <v>0</v>
      </c>
      <c r="AS174" s="267" t="str">
        <f t="shared" si="81"/>
        <v/>
      </c>
      <c r="AT174" s="267">
        <f>'1042Bd Stammdaten Mitarb.'!P170</f>
        <v>0</v>
      </c>
      <c r="AU174" s="267">
        <f t="shared" si="82"/>
        <v>0</v>
      </c>
      <c r="AV174" s="272"/>
    </row>
    <row r="175" spans="1:48" s="57" customFormat="1" ht="16.899999999999999" customHeight="1" x14ac:dyDescent="0.25">
      <c r="A175" s="304" t="str">
        <f>IF('1042Bd Stammdaten Mitarb.'!A171="","",'1042Bd Stammdaten Mitarb.'!A171)</f>
        <v/>
      </c>
      <c r="B175" s="305" t="str">
        <f>IF('1042Bd Stammdaten Mitarb.'!B171="","",'1042Bd Stammdaten Mitarb.'!B171)</f>
        <v/>
      </c>
      <c r="C175" s="261" t="str">
        <f>IF('1042Bd Stammdaten Mitarb.'!C171="","",'1042Bd Stammdaten Mitarb.'!C171)</f>
        <v/>
      </c>
      <c r="D175" s="340" t="str">
        <f>IF('1042Bd Stammdaten Mitarb.'!AJ171="","",'1042Bd Stammdaten Mitarb.'!AJ171)</f>
        <v/>
      </c>
      <c r="E175" s="341" t="str">
        <f>IF('1042Bd Stammdaten Mitarb.'!N171="","",'1042Bd Stammdaten Mitarb.'!N171)</f>
        <v/>
      </c>
      <c r="F175" s="342" t="str">
        <f>IF('1042Bd Stammdaten Mitarb.'!O171="","",'1042Bd Stammdaten Mitarb.'!O171)</f>
        <v/>
      </c>
      <c r="G175" s="343" t="str">
        <f>IF('1042Bd Stammdaten Mitarb.'!P171="","",'1042Bd Stammdaten Mitarb.'!P171)</f>
        <v/>
      </c>
      <c r="H175" s="344" t="str">
        <f>IF('1042Bd Stammdaten Mitarb.'!Q171="","",'1042Bd Stammdaten Mitarb.'!Q171)</f>
        <v/>
      </c>
      <c r="I175" s="345" t="str">
        <f>IF('1042Bd Stammdaten Mitarb.'!R171="","",'1042Bd Stammdaten Mitarb.'!R171)</f>
        <v/>
      </c>
      <c r="J175" s="346" t="str">
        <f t="shared" si="58"/>
        <v/>
      </c>
      <c r="K175" s="342" t="str">
        <f t="shared" si="59"/>
        <v/>
      </c>
      <c r="L175" s="342" t="str">
        <f>IF('1042Bd Stammdaten Mitarb.'!S171="","",'1042Bd Stammdaten Mitarb.'!S171)</f>
        <v/>
      </c>
      <c r="M175" s="347" t="str">
        <f t="shared" si="60"/>
        <v/>
      </c>
      <c r="N175" s="340" t="str">
        <f t="shared" si="61"/>
        <v/>
      </c>
      <c r="O175" s="348" t="str">
        <f t="shared" si="62"/>
        <v/>
      </c>
      <c r="P175" s="349" t="str">
        <f t="shared" si="63"/>
        <v/>
      </c>
      <c r="Q175" s="350" t="str">
        <f t="shared" si="64"/>
        <v/>
      </c>
      <c r="R175" s="351" t="str">
        <f t="shared" si="65"/>
        <v/>
      </c>
      <c r="S175" s="340" t="str">
        <f t="shared" si="66"/>
        <v/>
      </c>
      <c r="T175" s="342" t="str">
        <f>IF(R175="","",MAX((O175-AR175)*'1042Ad Antrag'!$B$31,0))</f>
        <v/>
      </c>
      <c r="U175" s="352" t="str">
        <f t="shared" si="67"/>
        <v/>
      </c>
      <c r="V175" s="262"/>
      <c r="W175" s="263"/>
      <c r="X175" s="190">
        <f>'1042Bd Stammdaten Mitarb.'!M171</f>
        <v>0</v>
      </c>
      <c r="Y175" s="264" t="str">
        <f t="shared" si="68"/>
        <v/>
      </c>
      <c r="Z175" s="265" t="str">
        <f>IF(A175="","",'1042Bd Stammdaten Mitarb.'!Q171-'1042Bd Stammdaten Mitarb.'!R171)</f>
        <v/>
      </c>
      <c r="AA175" s="265" t="str">
        <f t="shared" si="69"/>
        <v/>
      </c>
      <c r="AB175" s="266" t="str">
        <f t="shared" si="70"/>
        <v/>
      </c>
      <c r="AC175" s="266" t="str">
        <f t="shared" si="71"/>
        <v/>
      </c>
      <c r="AD175" s="266" t="str">
        <f t="shared" si="72"/>
        <v/>
      </c>
      <c r="AE175" s="267" t="str">
        <f t="shared" si="73"/>
        <v/>
      </c>
      <c r="AF175" s="267" t="str">
        <f>IF(K175="","",K175*AF$8 - MAX('1042Bd Stammdaten Mitarb.'!S171-M175,0))</f>
        <v/>
      </c>
      <c r="AG175" s="267" t="str">
        <f t="shared" si="74"/>
        <v/>
      </c>
      <c r="AH175" s="267" t="str">
        <f t="shared" si="75"/>
        <v/>
      </c>
      <c r="AI175" s="267" t="str">
        <f t="shared" si="76"/>
        <v/>
      </c>
      <c r="AJ175" s="267" t="str">
        <f>IF(OR($C175="",K175="",O175=""),"",MAX(P175+'1042Bd Stammdaten Mitarb.'!T171-O175,0))</f>
        <v/>
      </c>
      <c r="AK175" s="267" t="str">
        <f>IF('1042Bd Stammdaten Mitarb.'!T171="","",'1042Bd Stammdaten Mitarb.'!T171)</f>
        <v/>
      </c>
      <c r="AL175" s="267" t="str">
        <f t="shared" si="77"/>
        <v/>
      </c>
      <c r="AM175" s="268" t="str">
        <f t="shared" si="78"/>
        <v/>
      </c>
      <c r="AN175" s="269" t="str">
        <f t="shared" si="79"/>
        <v/>
      </c>
      <c r="AO175" s="267" t="str">
        <f t="shared" si="80"/>
        <v/>
      </c>
      <c r="AP175" s="267" t="str">
        <f>IF(E175="","",'1042Bd Stammdaten Mitarb.'!P171)</f>
        <v/>
      </c>
      <c r="AQ175" s="270">
        <f>IF('1042Bd Stammdaten Mitarb.'!Y171&gt;0,AG175,0)</f>
        <v>0</v>
      </c>
      <c r="AR175" s="271">
        <f>IF('1042Bd Stammdaten Mitarb.'!Y171&gt;0,'1042Bd Stammdaten Mitarb.'!T171,0)</f>
        <v>0</v>
      </c>
      <c r="AS175" s="267" t="str">
        <f t="shared" si="81"/>
        <v/>
      </c>
      <c r="AT175" s="267">
        <f>'1042Bd Stammdaten Mitarb.'!P171</f>
        <v>0</v>
      </c>
      <c r="AU175" s="267">
        <f t="shared" si="82"/>
        <v>0</v>
      </c>
      <c r="AV175" s="272"/>
    </row>
    <row r="176" spans="1:48" s="57" customFormat="1" ht="16.899999999999999" customHeight="1" x14ac:dyDescent="0.25">
      <c r="A176" s="304" t="str">
        <f>IF('1042Bd Stammdaten Mitarb.'!A172="","",'1042Bd Stammdaten Mitarb.'!A172)</f>
        <v/>
      </c>
      <c r="B176" s="305" t="str">
        <f>IF('1042Bd Stammdaten Mitarb.'!B172="","",'1042Bd Stammdaten Mitarb.'!B172)</f>
        <v/>
      </c>
      <c r="C176" s="261" t="str">
        <f>IF('1042Bd Stammdaten Mitarb.'!C172="","",'1042Bd Stammdaten Mitarb.'!C172)</f>
        <v/>
      </c>
      <c r="D176" s="340" t="str">
        <f>IF('1042Bd Stammdaten Mitarb.'!AJ172="","",'1042Bd Stammdaten Mitarb.'!AJ172)</f>
        <v/>
      </c>
      <c r="E176" s="341" t="str">
        <f>IF('1042Bd Stammdaten Mitarb.'!N172="","",'1042Bd Stammdaten Mitarb.'!N172)</f>
        <v/>
      </c>
      <c r="F176" s="342" t="str">
        <f>IF('1042Bd Stammdaten Mitarb.'!O172="","",'1042Bd Stammdaten Mitarb.'!O172)</f>
        <v/>
      </c>
      <c r="G176" s="343" t="str">
        <f>IF('1042Bd Stammdaten Mitarb.'!P172="","",'1042Bd Stammdaten Mitarb.'!P172)</f>
        <v/>
      </c>
      <c r="H176" s="344" t="str">
        <f>IF('1042Bd Stammdaten Mitarb.'!Q172="","",'1042Bd Stammdaten Mitarb.'!Q172)</f>
        <v/>
      </c>
      <c r="I176" s="345" t="str">
        <f>IF('1042Bd Stammdaten Mitarb.'!R172="","",'1042Bd Stammdaten Mitarb.'!R172)</f>
        <v/>
      </c>
      <c r="J176" s="346" t="str">
        <f t="shared" si="58"/>
        <v/>
      </c>
      <c r="K176" s="342" t="str">
        <f t="shared" si="59"/>
        <v/>
      </c>
      <c r="L176" s="342" t="str">
        <f>IF('1042Bd Stammdaten Mitarb.'!S172="","",'1042Bd Stammdaten Mitarb.'!S172)</f>
        <v/>
      </c>
      <c r="M176" s="347" t="str">
        <f t="shared" si="60"/>
        <v/>
      </c>
      <c r="N176" s="340" t="str">
        <f t="shared" si="61"/>
        <v/>
      </c>
      <c r="O176" s="348" t="str">
        <f t="shared" si="62"/>
        <v/>
      </c>
      <c r="P176" s="349" t="str">
        <f t="shared" si="63"/>
        <v/>
      </c>
      <c r="Q176" s="350" t="str">
        <f t="shared" si="64"/>
        <v/>
      </c>
      <c r="R176" s="351" t="str">
        <f t="shared" si="65"/>
        <v/>
      </c>
      <c r="S176" s="340" t="str">
        <f t="shared" si="66"/>
        <v/>
      </c>
      <c r="T176" s="342" t="str">
        <f>IF(R176="","",MAX((O176-AR176)*'1042Ad Antrag'!$B$31,0))</f>
        <v/>
      </c>
      <c r="U176" s="352" t="str">
        <f t="shared" si="67"/>
        <v/>
      </c>
      <c r="V176" s="262"/>
      <c r="W176" s="263"/>
      <c r="X176" s="190" t="str">
        <f>'1042Bd Stammdaten Mitarb.'!M172</f>
        <v/>
      </c>
      <c r="Y176" s="264" t="str">
        <f t="shared" si="68"/>
        <v/>
      </c>
      <c r="Z176" s="265" t="str">
        <f>IF(A176="","",'1042Bd Stammdaten Mitarb.'!Q172-'1042Bd Stammdaten Mitarb.'!R172)</f>
        <v/>
      </c>
      <c r="AA176" s="265" t="str">
        <f t="shared" si="69"/>
        <v/>
      </c>
      <c r="AB176" s="266" t="str">
        <f t="shared" si="70"/>
        <v/>
      </c>
      <c r="AC176" s="266" t="str">
        <f t="shared" si="71"/>
        <v/>
      </c>
      <c r="AD176" s="266" t="str">
        <f t="shared" si="72"/>
        <v/>
      </c>
      <c r="AE176" s="267" t="str">
        <f t="shared" si="73"/>
        <v/>
      </c>
      <c r="AF176" s="267" t="str">
        <f>IF(K176="","",K176*AF$8 - MAX('1042Bd Stammdaten Mitarb.'!S172-M176,0))</f>
        <v/>
      </c>
      <c r="AG176" s="267" t="str">
        <f t="shared" si="74"/>
        <v/>
      </c>
      <c r="AH176" s="267" t="str">
        <f t="shared" si="75"/>
        <v/>
      </c>
      <c r="AI176" s="267" t="str">
        <f t="shared" si="76"/>
        <v/>
      </c>
      <c r="AJ176" s="267" t="str">
        <f>IF(OR($C176="",K176="",O176=""),"",MAX(P176+'1042Bd Stammdaten Mitarb.'!T172-O176,0))</f>
        <v/>
      </c>
      <c r="AK176" s="267" t="str">
        <f>IF('1042Bd Stammdaten Mitarb.'!T172="","",'1042Bd Stammdaten Mitarb.'!T172)</f>
        <v/>
      </c>
      <c r="AL176" s="267" t="str">
        <f t="shared" si="77"/>
        <v/>
      </c>
      <c r="AM176" s="268" t="str">
        <f t="shared" si="78"/>
        <v/>
      </c>
      <c r="AN176" s="269" t="str">
        <f t="shared" si="79"/>
        <v/>
      </c>
      <c r="AO176" s="267" t="str">
        <f t="shared" si="80"/>
        <v/>
      </c>
      <c r="AP176" s="267" t="str">
        <f>IF(E176="","",'1042Bd Stammdaten Mitarb.'!P172)</f>
        <v/>
      </c>
      <c r="AQ176" s="270">
        <f>IF('1042Bd Stammdaten Mitarb.'!Y172&gt;0,AG176,0)</f>
        <v>0</v>
      </c>
      <c r="AR176" s="271">
        <f>IF('1042Bd Stammdaten Mitarb.'!Y172&gt;0,'1042Bd Stammdaten Mitarb.'!T172,0)</f>
        <v>0</v>
      </c>
      <c r="AS176" s="267" t="str">
        <f t="shared" si="81"/>
        <v/>
      </c>
      <c r="AT176" s="267">
        <f>'1042Bd Stammdaten Mitarb.'!P172</f>
        <v>0</v>
      </c>
      <c r="AU176" s="267">
        <f t="shared" si="82"/>
        <v>0</v>
      </c>
      <c r="AV176" s="272"/>
    </row>
    <row r="177" spans="1:48" s="57" customFormat="1" ht="16.899999999999999" customHeight="1" x14ac:dyDescent="0.25">
      <c r="A177" s="304" t="str">
        <f>IF('1042Bd Stammdaten Mitarb.'!A173="","",'1042Bd Stammdaten Mitarb.'!A173)</f>
        <v/>
      </c>
      <c r="B177" s="305" t="str">
        <f>IF('1042Bd Stammdaten Mitarb.'!B173="","",'1042Bd Stammdaten Mitarb.'!B173)</f>
        <v/>
      </c>
      <c r="C177" s="261" t="str">
        <f>IF('1042Bd Stammdaten Mitarb.'!C173="","",'1042Bd Stammdaten Mitarb.'!C173)</f>
        <v/>
      </c>
      <c r="D177" s="340" t="str">
        <f>IF('1042Bd Stammdaten Mitarb.'!AJ173="","",'1042Bd Stammdaten Mitarb.'!AJ173)</f>
        <v/>
      </c>
      <c r="E177" s="341" t="str">
        <f>IF('1042Bd Stammdaten Mitarb.'!N173="","",'1042Bd Stammdaten Mitarb.'!N173)</f>
        <v/>
      </c>
      <c r="F177" s="342" t="str">
        <f>IF('1042Bd Stammdaten Mitarb.'!O173="","",'1042Bd Stammdaten Mitarb.'!O173)</f>
        <v/>
      </c>
      <c r="G177" s="343" t="str">
        <f>IF('1042Bd Stammdaten Mitarb.'!P173="","",'1042Bd Stammdaten Mitarb.'!P173)</f>
        <v/>
      </c>
      <c r="H177" s="344" t="str">
        <f>IF('1042Bd Stammdaten Mitarb.'!Q173="","",'1042Bd Stammdaten Mitarb.'!Q173)</f>
        <v/>
      </c>
      <c r="I177" s="345" t="str">
        <f>IF('1042Bd Stammdaten Mitarb.'!R173="","",'1042Bd Stammdaten Mitarb.'!R173)</f>
        <v/>
      </c>
      <c r="J177" s="346" t="str">
        <f t="shared" si="58"/>
        <v/>
      </c>
      <c r="K177" s="342" t="str">
        <f t="shared" si="59"/>
        <v/>
      </c>
      <c r="L177" s="342" t="str">
        <f>IF('1042Bd Stammdaten Mitarb.'!S173="","",'1042Bd Stammdaten Mitarb.'!S173)</f>
        <v/>
      </c>
      <c r="M177" s="347" t="str">
        <f t="shared" si="60"/>
        <v/>
      </c>
      <c r="N177" s="340" t="str">
        <f t="shared" si="61"/>
        <v/>
      </c>
      <c r="O177" s="348" t="str">
        <f t="shared" si="62"/>
        <v/>
      </c>
      <c r="P177" s="349" t="str">
        <f t="shared" si="63"/>
        <v/>
      </c>
      <c r="Q177" s="350" t="str">
        <f t="shared" si="64"/>
        <v/>
      </c>
      <c r="R177" s="351" t="str">
        <f t="shared" si="65"/>
        <v/>
      </c>
      <c r="S177" s="340" t="str">
        <f t="shared" si="66"/>
        <v/>
      </c>
      <c r="T177" s="342" t="str">
        <f>IF(R177="","",MAX((O177-AR177)*'1042Ad Antrag'!$B$31,0))</f>
        <v/>
      </c>
      <c r="U177" s="352" t="str">
        <f t="shared" si="67"/>
        <v/>
      </c>
      <c r="V177" s="262"/>
      <c r="W177" s="263"/>
      <c r="X177" s="190" t="str">
        <f>'1042Bd Stammdaten Mitarb.'!M173</f>
        <v/>
      </c>
      <c r="Y177" s="264" t="str">
        <f t="shared" si="68"/>
        <v/>
      </c>
      <c r="Z177" s="265" t="str">
        <f>IF(A177="","",'1042Bd Stammdaten Mitarb.'!Q173-'1042Bd Stammdaten Mitarb.'!R173)</f>
        <v/>
      </c>
      <c r="AA177" s="265" t="str">
        <f t="shared" si="69"/>
        <v/>
      </c>
      <c r="AB177" s="266" t="str">
        <f t="shared" si="70"/>
        <v/>
      </c>
      <c r="AC177" s="266" t="str">
        <f t="shared" si="71"/>
        <v/>
      </c>
      <c r="AD177" s="266" t="str">
        <f t="shared" si="72"/>
        <v/>
      </c>
      <c r="AE177" s="267" t="str">
        <f t="shared" si="73"/>
        <v/>
      </c>
      <c r="AF177" s="267" t="str">
        <f>IF(K177="","",K177*AF$8 - MAX('1042Bd Stammdaten Mitarb.'!S173-M177,0))</f>
        <v/>
      </c>
      <c r="AG177" s="267" t="str">
        <f t="shared" si="74"/>
        <v/>
      </c>
      <c r="AH177" s="267" t="str">
        <f t="shared" si="75"/>
        <v/>
      </c>
      <c r="AI177" s="267" t="str">
        <f t="shared" si="76"/>
        <v/>
      </c>
      <c r="AJ177" s="267" t="str">
        <f>IF(OR($C177="",K177="",O177=""),"",MAX(P177+'1042Bd Stammdaten Mitarb.'!T173-O177,0))</f>
        <v/>
      </c>
      <c r="AK177" s="267" t="str">
        <f>IF('1042Bd Stammdaten Mitarb.'!T173="","",'1042Bd Stammdaten Mitarb.'!T173)</f>
        <v/>
      </c>
      <c r="AL177" s="267" t="str">
        <f t="shared" si="77"/>
        <v/>
      </c>
      <c r="AM177" s="268" t="str">
        <f t="shared" si="78"/>
        <v/>
      </c>
      <c r="AN177" s="269" t="str">
        <f t="shared" si="79"/>
        <v/>
      </c>
      <c r="AO177" s="267" t="str">
        <f t="shared" si="80"/>
        <v/>
      </c>
      <c r="AP177" s="267" t="str">
        <f>IF(E177="","",'1042Bd Stammdaten Mitarb.'!P173)</f>
        <v/>
      </c>
      <c r="AQ177" s="270">
        <f>IF('1042Bd Stammdaten Mitarb.'!Y173&gt;0,AG177,0)</f>
        <v>0</v>
      </c>
      <c r="AR177" s="271">
        <f>IF('1042Bd Stammdaten Mitarb.'!Y173&gt;0,'1042Bd Stammdaten Mitarb.'!T173,0)</f>
        <v>0</v>
      </c>
      <c r="AS177" s="267" t="str">
        <f t="shared" si="81"/>
        <v/>
      </c>
      <c r="AT177" s="267">
        <f>'1042Bd Stammdaten Mitarb.'!P173</f>
        <v>0</v>
      </c>
      <c r="AU177" s="267">
        <f t="shared" si="82"/>
        <v>0</v>
      </c>
      <c r="AV177" s="272"/>
    </row>
    <row r="178" spans="1:48" s="57" customFormat="1" ht="16.899999999999999" customHeight="1" x14ac:dyDescent="0.25">
      <c r="A178" s="304" t="str">
        <f>IF('1042Bd Stammdaten Mitarb.'!A174="","",'1042Bd Stammdaten Mitarb.'!A174)</f>
        <v/>
      </c>
      <c r="B178" s="305" t="str">
        <f>IF('1042Bd Stammdaten Mitarb.'!B174="","",'1042Bd Stammdaten Mitarb.'!B174)</f>
        <v/>
      </c>
      <c r="C178" s="261" t="str">
        <f>IF('1042Bd Stammdaten Mitarb.'!C174="","",'1042Bd Stammdaten Mitarb.'!C174)</f>
        <v/>
      </c>
      <c r="D178" s="340" t="str">
        <f>IF('1042Bd Stammdaten Mitarb.'!AJ174="","",'1042Bd Stammdaten Mitarb.'!AJ174)</f>
        <v/>
      </c>
      <c r="E178" s="341" t="str">
        <f>IF('1042Bd Stammdaten Mitarb.'!N174="","",'1042Bd Stammdaten Mitarb.'!N174)</f>
        <v/>
      </c>
      <c r="F178" s="342" t="str">
        <f>IF('1042Bd Stammdaten Mitarb.'!O174="","",'1042Bd Stammdaten Mitarb.'!O174)</f>
        <v/>
      </c>
      <c r="G178" s="343" t="str">
        <f>IF('1042Bd Stammdaten Mitarb.'!P174="","",'1042Bd Stammdaten Mitarb.'!P174)</f>
        <v/>
      </c>
      <c r="H178" s="344" t="str">
        <f>IF('1042Bd Stammdaten Mitarb.'!Q174="","",'1042Bd Stammdaten Mitarb.'!Q174)</f>
        <v/>
      </c>
      <c r="I178" s="345" t="str">
        <f>IF('1042Bd Stammdaten Mitarb.'!R174="","",'1042Bd Stammdaten Mitarb.'!R174)</f>
        <v/>
      </c>
      <c r="J178" s="346" t="str">
        <f t="shared" si="58"/>
        <v/>
      </c>
      <c r="K178" s="342" t="str">
        <f t="shared" si="59"/>
        <v/>
      </c>
      <c r="L178" s="342" t="str">
        <f>IF('1042Bd Stammdaten Mitarb.'!S174="","",'1042Bd Stammdaten Mitarb.'!S174)</f>
        <v/>
      </c>
      <c r="M178" s="347" t="str">
        <f t="shared" si="60"/>
        <v/>
      </c>
      <c r="N178" s="340" t="str">
        <f t="shared" si="61"/>
        <v/>
      </c>
      <c r="O178" s="348" t="str">
        <f t="shared" si="62"/>
        <v/>
      </c>
      <c r="P178" s="349" t="str">
        <f t="shared" si="63"/>
        <v/>
      </c>
      <c r="Q178" s="350" t="str">
        <f t="shared" si="64"/>
        <v/>
      </c>
      <c r="R178" s="351" t="str">
        <f t="shared" si="65"/>
        <v/>
      </c>
      <c r="S178" s="340" t="str">
        <f t="shared" si="66"/>
        <v/>
      </c>
      <c r="T178" s="342" t="str">
        <f>IF(R178="","",MAX((O178-AR178)*'1042Ad Antrag'!$B$31,0))</f>
        <v/>
      </c>
      <c r="U178" s="352" t="str">
        <f t="shared" si="67"/>
        <v/>
      </c>
      <c r="V178" s="262"/>
      <c r="W178" s="263"/>
      <c r="X178" s="190" t="str">
        <f>'1042Bd Stammdaten Mitarb.'!M174</f>
        <v/>
      </c>
      <c r="Y178" s="264" t="str">
        <f t="shared" si="68"/>
        <v/>
      </c>
      <c r="Z178" s="265" t="str">
        <f>IF(A178="","",'1042Bd Stammdaten Mitarb.'!Q174-'1042Bd Stammdaten Mitarb.'!R174)</f>
        <v/>
      </c>
      <c r="AA178" s="265" t="str">
        <f t="shared" si="69"/>
        <v/>
      </c>
      <c r="AB178" s="266" t="str">
        <f t="shared" si="70"/>
        <v/>
      </c>
      <c r="AC178" s="266" t="str">
        <f t="shared" si="71"/>
        <v/>
      </c>
      <c r="AD178" s="266" t="str">
        <f t="shared" si="72"/>
        <v/>
      </c>
      <c r="AE178" s="267" t="str">
        <f t="shared" si="73"/>
        <v/>
      </c>
      <c r="AF178" s="267" t="str">
        <f>IF(K178="","",K178*AF$8 - MAX('1042Bd Stammdaten Mitarb.'!S174-M178,0))</f>
        <v/>
      </c>
      <c r="AG178" s="267" t="str">
        <f t="shared" si="74"/>
        <v/>
      </c>
      <c r="AH178" s="267" t="str">
        <f t="shared" si="75"/>
        <v/>
      </c>
      <c r="AI178" s="267" t="str">
        <f t="shared" si="76"/>
        <v/>
      </c>
      <c r="AJ178" s="267" t="str">
        <f>IF(OR($C178="",K178="",O178=""),"",MAX(P178+'1042Bd Stammdaten Mitarb.'!T174-O178,0))</f>
        <v/>
      </c>
      <c r="AK178" s="267" t="str">
        <f>IF('1042Bd Stammdaten Mitarb.'!T174="","",'1042Bd Stammdaten Mitarb.'!T174)</f>
        <v/>
      </c>
      <c r="AL178" s="267" t="str">
        <f t="shared" si="77"/>
        <v/>
      </c>
      <c r="AM178" s="268" t="str">
        <f t="shared" si="78"/>
        <v/>
      </c>
      <c r="AN178" s="269" t="str">
        <f t="shared" si="79"/>
        <v/>
      </c>
      <c r="AO178" s="267" t="str">
        <f t="shared" si="80"/>
        <v/>
      </c>
      <c r="AP178" s="267" t="str">
        <f>IF(E178="","",'1042Bd Stammdaten Mitarb.'!P174)</f>
        <v/>
      </c>
      <c r="AQ178" s="270">
        <f>IF('1042Bd Stammdaten Mitarb.'!Y174&gt;0,AG178,0)</f>
        <v>0</v>
      </c>
      <c r="AR178" s="271">
        <f>IF('1042Bd Stammdaten Mitarb.'!Y174&gt;0,'1042Bd Stammdaten Mitarb.'!T174,0)</f>
        <v>0</v>
      </c>
      <c r="AS178" s="267" t="str">
        <f t="shared" si="81"/>
        <v/>
      </c>
      <c r="AT178" s="267">
        <f>'1042Bd Stammdaten Mitarb.'!P174</f>
        <v>0</v>
      </c>
      <c r="AU178" s="267">
        <f t="shared" si="82"/>
        <v>0</v>
      </c>
      <c r="AV178" s="272"/>
    </row>
    <row r="179" spans="1:48" s="57" customFormat="1" ht="16.899999999999999" customHeight="1" x14ac:dyDescent="0.25">
      <c r="A179" s="304" t="str">
        <f>IF('1042Bd Stammdaten Mitarb.'!A175="","",'1042Bd Stammdaten Mitarb.'!A175)</f>
        <v/>
      </c>
      <c r="B179" s="305" t="str">
        <f>IF('1042Bd Stammdaten Mitarb.'!B175="","",'1042Bd Stammdaten Mitarb.'!B175)</f>
        <v/>
      </c>
      <c r="C179" s="261" t="str">
        <f>IF('1042Bd Stammdaten Mitarb.'!C175="","",'1042Bd Stammdaten Mitarb.'!C175)</f>
        <v/>
      </c>
      <c r="D179" s="340" t="str">
        <f>IF('1042Bd Stammdaten Mitarb.'!AJ175="","",'1042Bd Stammdaten Mitarb.'!AJ175)</f>
        <v/>
      </c>
      <c r="E179" s="341" t="str">
        <f>IF('1042Bd Stammdaten Mitarb.'!N175="","",'1042Bd Stammdaten Mitarb.'!N175)</f>
        <v/>
      </c>
      <c r="F179" s="342" t="str">
        <f>IF('1042Bd Stammdaten Mitarb.'!O175="","",'1042Bd Stammdaten Mitarb.'!O175)</f>
        <v/>
      </c>
      <c r="G179" s="343" t="str">
        <f>IF('1042Bd Stammdaten Mitarb.'!P175="","",'1042Bd Stammdaten Mitarb.'!P175)</f>
        <v/>
      </c>
      <c r="H179" s="344" t="str">
        <f>IF('1042Bd Stammdaten Mitarb.'!Q175="","",'1042Bd Stammdaten Mitarb.'!Q175)</f>
        <v/>
      </c>
      <c r="I179" s="345" t="str">
        <f>IF('1042Bd Stammdaten Mitarb.'!R175="","",'1042Bd Stammdaten Mitarb.'!R175)</f>
        <v/>
      </c>
      <c r="J179" s="346" t="str">
        <f t="shared" si="58"/>
        <v/>
      </c>
      <c r="K179" s="342" t="str">
        <f t="shared" si="59"/>
        <v/>
      </c>
      <c r="L179" s="342" t="str">
        <f>IF('1042Bd Stammdaten Mitarb.'!S175="","",'1042Bd Stammdaten Mitarb.'!S175)</f>
        <v/>
      </c>
      <c r="M179" s="347" t="str">
        <f t="shared" si="60"/>
        <v/>
      </c>
      <c r="N179" s="340" t="str">
        <f t="shared" si="61"/>
        <v/>
      </c>
      <c r="O179" s="348" t="str">
        <f t="shared" si="62"/>
        <v/>
      </c>
      <c r="P179" s="349" t="str">
        <f t="shared" si="63"/>
        <v/>
      </c>
      <c r="Q179" s="350" t="str">
        <f t="shared" si="64"/>
        <v/>
      </c>
      <c r="R179" s="351" t="str">
        <f t="shared" si="65"/>
        <v/>
      </c>
      <c r="S179" s="340" t="str">
        <f t="shared" si="66"/>
        <v/>
      </c>
      <c r="T179" s="342" t="str">
        <f>IF(R179="","",MAX((O179-AR179)*'1042Ad Antrag'!$B$31,0))</f>
        <v/>
      </c>
      <c r="U179" s="352" t="str">
        <f t="shared" si="67"/>
        <v/>
      </c>
      <c r="V179" s="262"/>
      <c r="W179" s="263"/>
      <c r="X179" s="190" t="str">
        <f>'1042Bd Stammdaten Mitarb.'!M175</f>
        <v/>
      </c>
      <c r="Y179" s="264" t="str">
        <f t="shared" si="68"/>
        <v/>
      </c>
      <c r="Z179" s="265" t="str">
        <f>IF(A179="","",'1042Bd Stammdaten Mitarb.'!Q175-'1042Bd Stammdaten Mitarb.'!R175)</f>
        <v/>
      </c>
      <c r="AA179" s="265" t="str">
        <f t="shared" si="69"/>
        <v/>
      </c>
      <c r="AB179" s="266" t="str">
        <f t="shared" si="70"/>
        <v/>
      </c>
      <c r="AC179" s="266" t="str">
        <f t="shared" si="71"/>
        <v/>
      </c>
      <c r="AD179" s="266" t="str">
        <f t="shared" si="72"/>
        <v/>
      </c>
      <c r="AE179" s="267" t="str">
        <f t="shared" si="73"/>
        <v/>
      </c>
      <c r="AF179" s="267" t="str">
        <f>IF(K179="","",K179*AF$8 - MAX('1042Bd Stammdaten Mitarb.'!S175-M179,0))</f>
        <v/>
      </c>
      <c r="AG179" s="267" t="str">
        <f t="shared" si="74"/>
        <v/>
      </c>
      <c r="AH179" s="267" t="str">
        <f t="shared" si="75"/>
        <v/>
      </c>
      <c r="AI179" s="267" t="str">
        <f t="shared" si="76"/>
        <v/>
      </c>
      <c r="AJ179" s="267" t="str">
        <f>IF(OR($C179="",K179="",O179=""),"",MAX(P179+'1042Bd Stammdaten Mitarb.'!T175-O179,0))</f>
        <v/>
      </c>
      <c r="AK179" s="267" t="str">
        <f>IF('1042Bd Stammdaten Mitarb.'!T175="","",'1042Bd Stammdaten Mitarb.'!T175)</f>
        <v/>
      </c>
      <c r="AL179" s="267" t="str">
        <f t="shared" si="77"/>
        <v/>
      </c>
      <c r="AM179" s="268" t="str">
        <f t="shared" si="78"/>
        <v/>
      </c>
      <c r="AN179" s="269" t="str">
        <f t="shared" si="79"/>
        <v/>
      </c>
      <c r="AO179" s="267" t="str">
        <f t="shared" si="80"/>
        <v/>
      </c>
      <c r="AP179" s="267" t="str">
        <f>IF(E179="","",'1042Bd Stammdaten Mitarb.'!P175)</f>
        <v/>
      </c>
      <c r="AQ179" s="270">
        <f>IF('1042Bd Stammdaten Mitarb.'!Y175&gt;0,AG179,0)</f>
        <v>0</v>
      </c>
      <c r="AR179" s="271">
        <f>IF('1042Bd Stammdaten Mitarb.'!Y175&gt;0,'1042Bd Stammdaten Mitarb.'!T175,0)</f>
        <v>0</v>
      </c>
      <c r="AS179" s="267" t="str">
        <f t="shared" si="81"/>
        <v/>
      </c>
      <c r="AT179" s="267">
        <f>'1042Bd Stammdaten Mitarb.'!P175</f>
        <v>0</v>
      </c>
      <c r="AU179" s="267">
        <f t="shared" si="82"/>
        <v>0</v>
      </c>
      <c r="AV179" s="272"/>
    </row>
    <row r="180" spans="1:48" s="57" customFormat="1" ht="16.899999999999999" customHeight="1" x14ac:dyDescent="0.25">
      <c r="A180" s="304" t="str">
        <f>IF('1042Bd Stammdaten Mitarb.'!A176="","",'1042Bd Stammdaten Mitarb.'!A176)</f>
        <v/>
      </c>
      <c r="B180" s="305" t="str">
        <f>IF('1042Bd Stammdaten Mitarb.'!B176="","",'1042Bd Stammdaten Mitarb.'!B176)</f>
        <v/>
      </c>
      <c r="C180" s="261" t="str">
        <f>IF('1042Bd Stammdaten Mitarb.'!C176="","",'1042Bd Stammdaten Mitarb.'!C176)</f>
        <v/>
      </c>
      <c r="D180" s="340" t="str">
        <f>IF('1042Bd Stammdaten Mitarb.'!AJ176="","",'1042Bd Stammdaten Mitarb.'!AJ176)</f>
        <v/>
      </c>
      <c r="E180" s="341" t="str">
        <f>IF('1042Bd Stammdaten Mitarb.'!N176="","",'1042Bd Stammdaten Mitarb.'!N176)</f>
        <v/>
      </c>
      <c r="F180" s="342" t="str">
        <f>IF('1042Bd Stammdaten Mitarb.'!O176="","",'1042Bd Stammdaten Mitarb.'!O176)</f>
        <v/>
      </c>
      <c r="G180" s="343" t="str">
        <f>IF('1042Bd Stammdaten Mitarb.'!P176="","",'1042Bd Stammdaten Mitarb.'!P176)</f>
        <v/>
      </c>
      <c r="H180" s="344" t="str">
        <f>IF('1042Bd Stammdaten Mitarb.'!Q176="","",'1042Bd Stammdaten Mitarb.'!Q176)</f>
        <v/>
      </c>
      <c r="I180" s="345" t="str">
        <f>IF('1042Bd Stammdaten Mitarb.'!R176="","",'1042Bd Stammdaten Mitarb.'!R176)</f>
        <v/>
      </c>
      <c r="J180" s="346" t="str">
        <f t="shared" si="58"/>
        <v/>
      </c>
      <c r="K180" s="342" t="str">
        <f t="shared" si="59"/>
        <v/>
      </c>
      <c r="L180" s="342" t="str">
        <f>IF('1042Bd Stammdaten Mitarb.'!S176="","",'1042Bd Stammdaten Mitarb.'!S176)</f>
        <v/>
      </c>
      <c r="M180" s="347" t="str">
        <f t="shared" si="60"/>
        <v/>
      </c>
      <c r="N180" s="340" t="str">
        <f t="shared" si="61"/>
        <v/>
      </c>
      <c r="O180" s="348" t="str">
        <f t="shared" si="62"/>
        <v/>
      </c>
      <c r="P180" s="349" t="str">
        <f t="shared" si="63"/>
        <v/>
      </c>
      <c r="Q180" s="350" t="str">
        <f t="shared" si="64"/>
        <v/>
      </c>
      <c r="R180" s="351" t="str">
        <f t="shared" si="65"/>
        <v/>
      </c>
      <c r="S180" s="340" t="str">
        <f t="shared" si="66"/>
        <v/>
      </c>
      <c r="T180" s="342" t="str">
        <f>IF(R180="","",MAX((O180-AR180)*'1042Ad Antrag'!$B$31,0))</f>
        <v/>
      </c>
      <c r="U180" s="352" t="str">
        <f t="shared" si="67"/>
        <v/>
      </c>
      <c r="V180" s="262"/>
      <c r="W180" s="263"/>
      <c r="X180" s="190" t="str">
        <f>'1042Bd Stammdaten Mitarb.'!M176</f>
        <v/>
      </c>
      <c r="Y180" s="264" t="str">
        <f t="shared" si="68"/>
        <v/>
      </c>
      <c r="Z180" s="265" t="str">
        <f>IF(A180="","",'1042Bd Stammdaten Mitarb.'!Q176-'1042Bd Stammdaten Mitarb.'!R176)</f>
        <v/>
      </c>
      <c r="AA180" s="265" t="str">
        <f t="shared" si="69"/>
        <v/>
      </c>
      <c r="AB180" s="266" t="str">
        <f t="shared" si="70"/>
        <v/>
      </c>
      <c r="AC180" s="266" t="str">
        <f t="shared" si="71"/>
        <v/>
      </c>
      <c r="AD180" s="266" t="str">
        <f t="shared" si="72"/>
        <v/>
      </c>
      <c r="AE180" s="267" t="str">
        <f t="shared" si="73"/>
        <v/>
      </c>
      <c r="AF180" s="267" t="str">
        <f>IF(K180="","",K180*AF$8 - MAX('1042Bd Stammdaten Mitarb.'!S176-M180,0))</f>
        <v/>
      </c>
      <c r="AG180" s="267" t="str">
        <f t="shared" si="74"/>
        <v/>
      </c>
      <c r="AH180" s="267" t="str">
        <f t="shared" si="75"/>
        <v/>
      </c>
      <c r="AI180" s="267" t="str">
        <f t="shared" si="76"/>
        <v/>
      </c>
      <c r="AJ180" s="267" t="str">
        <f>IF(OR($C180="",K180="",O180=""),"",MAX(P180+'1042Bd Stammdaten Mitarb.'!T176-O180,0))</f>
        <v/>
      </c>
      <c r="AK180" s="267" t="str">
        <f>IF('1042Bd Stammdaten Mitarb.'!T176="","",'1042Bd Stammdaten Mitarb.'!T176)</f>
        <v/>
      </c>
      <c r="AL180" s="267" t="str">
        <f t="shared" si="77"/>
        <v/>
      </c>
      <c r="AM180" s="268" t="str">
        <f t="shared" si="78"/>
        <v/>
      </c>
      <c r="AN180" s="269" t="str">
        <f t="shared" si="79"/>
        <v/>
      </c>
      <c r="AO180" s="267" t="str">
        <f t="shared" si="80"/>
        <v/>
      </c>
      <c r="AP180" s="267" t="str">
        <f>IF(E180="","",'1042Bd Stammdaten Mitarb.'!P176)</f>
        <v/>
      </c>
      <c r="AQ180" s="270">
        <f>IF('1042Bd Stammdaten Mitarb.'!Y176&gt;0,AG180,0)</f>
        <v>0</v>
      </c>
      <c r="AR180" s="271">
        <f>IF('1042Bd Stammdaten Mitarb.'!Y176&gt;0,'1042Bd Stammdaten Mitarb.'!T176,0)</f>
        <v>0</v>
      </c>
      <c r="AS180" s="267" t="str">
        <f t="shared" si="81"/>
        <v/>
      </c>
      <c r="AT180" s="267">
        <f>'1042Bd Stammdaten Mitarb.'!P176</f>
        <v>0</v>
      </c>
      <c r="AU180" s="267">
        <f t="shared" si="82"/>
        <v>0</v>
      </c>
      <c r="AV180" s="272"/>
    </row>
    <row r="181" spans="1:48" s="57" customFormat="1" ht="16.899999999999999" customHeight="1" x14ac:dyDescent="0.25">
      <c r="A181" s="304" t="str">
        <f>IF('1042Bd Stammdaten Mitarb.'!A177="","",'1042Bd Stammdaten Mitarb.'!A177)</f>
        <v/>
      </c>
      <c r="B181" s="305" t="str">
        <f>IF('1042Bd Stammdaten Mitarb.'!B177="","",'1042Bd Stammdaten Mitarb.'!B177)</f>
        <v/>
      </c>
      <c r="C181" s="261" t="str">
        <f>IF('1042Bd Stammdaten Mitarb.'!C177="","",'1042Bd Stammdaten Mitarb.'!C177)</f>
        <v/>
      </c>
      <c r="D181" s="340" t="str">
        <f>IF('1042Bd Stammdaten Mitarb.'!AJ177="","",'1042Bd Stammdaten Mitarb.'!AJ177)</f>
        <v/>
      </c>
      <c r="E181" s="341" t="str">
        <f>IF('1042Bd Stammdaten Mitarb.'!N177="","",'1042Bd Stammdaten Mitarb.'!N177)</f>
        <v/>
      </c>
      <c r="F181" s="342" t="str">
        <f>IF('1042Bd Stammdaten Mitarb.'!O177="","",'1042Bd Stammdaten Mitarb.'!O177)</f>
        <v/>
      </c>
      <c r="G181" s="343" t="str">
        <f>IF('1042Bd Stammdaten Mitarb.'!P177="","",'1042Bd Stammdaten Mitarb.'!P177)</f>
        <v/>
      </c>
      <c r="H181" s="344" t="str">
        <f>IF('1042Bd Stammdaten Mitarb.'!Q177="","",'1042Bd Stammdaten Mitarb.'!Q177)</f>
        <v/>
      </c>
      <c r="I181" s="345" t="str">
        <f>IF('1042Bd Stammdaten Mitarb.'!R177="","",'1042Bd Stammdaten Mitarb.'!R177)</f>
        <v/>
      </c>
      <c r="J181" s="346" t="str">
        <f t="shared" si="58"/>
        <v/>
      </c>
      <c r="K181" s="342" t="str">
        <f t="shared" si="59"/>
        <v/>
      </c>
      <c r="L181" s="342" t="str">
        <f>IF('1042Bd Stammdaten Mitarb.'!S177="","",'1042Bd Stammdaten Mitarb.'!S177)</f>
        <v/>
      </c>
      <c r="M181" s="347" t="str">
        <f t="shared" si="60"/>
        <v/>
      </c>
      <c r="N181" s="340" t="str">
        <f t="shared" si="61"/>
        <v/>
      </c>
      <c r="O181" s="348" t="str">
        <f t="shared" si="62"/>
        <v/>
      </c>
      <c r="P181" s="349" t="str">
        <f t="shared" si="63"/>
        <v/>
      </c>
      <c r="Q181" s="350" t="str">
        <f t="shared" si="64"/>
        <v/>
      </c>
      <c r="R181" s="351" t="str">
        <f t="shared" si="65"/>
        <v/>
      </c>
      <c r="S181" s="340" t="str">
        <f t="shared" si="66"/>
        <v/>
      </c>
      <c r="T181" s="342" t="str">
        <f>IF(R181="","",MAX((O181-AR181)*'1042Ad Antrag'!$B$31,0))</f>
        <v/>
      </c>
      <c r="U181" s="352" t="str">
        <f t="shared" si="67"/>
        <v/>
      </c>
      <c r="V181" s="262"/>
      <c r="W181" s="263"/>
      <c r="X181" s="190" t="str">
        <f>'1042Bd Stammdaten Mitarb.'!M177</f>
        <v/>
      </c>
      <c r="Y181" s="264" t="str">
        <f t="shared" si="68"/>
        <v/>
      </c>
      <c r="Z181" s="265" t="str">
        <f>IF(A181="","",'1042Bd Stammdaten Mitarb.'!Q177-'1042Bd Stammdaten Mitarb.'!R177)</f>
        <v/>
      </c>
      <c r="AA181" s="265" t="str">
        <f t="shared" si="69"/>
        <v/>
      </c>
      <c r="AB181" s="266" t="str">
        <f t="shared" si="70"/>
        <v/>
      </c>
      <c r="AC181" s="266" t="str">
        <f t="shared" si="71"/>
        <v/>
      </c>
      <c r="AD181" s="266" t="str">
        <f t="shared" si="72"/>
        <v/>
      </c>
      <c r="AE181" s="267" t="str">
        <f t="shared" si="73"/>
        <v/>
      </c>
      <c r="AF181" s="267" t="str">
        <f>IF(K181="","",K181*AF$8 - MAX('1042Bd Stammdaten Mitarb.'!S177-M181,0))</f>
        <v/>
      </c>
      <c r="AG181" s="267" t="str">
        <f t="shared" si="74"/>
        <v/>
      </c>
      <c r="AH181" s="267" t="str">
        <f t="shared" si="75"/>
        <v/>
      </c>
      <c r="AI181" s="267" t="str">
        <f t="shared" si="76"/>
        <v/>
      </c>
      <c r="AJ181" s="267" t="str">
        <f>IF(OR($C181="",K181="",O181=""),"",MAX(P181+'1042Bd Stammdaten Mitarb.'!T177-O181,0))</f>
        <v/>
      </c>
      <c r="AK181" s="267" t="str">
        <f>IF('1042Bd Stammdaten Mitarb.'!T177="","",'1042Bd Stammdaten Mitarb.'!T177)</f>
        <v/>
      </c>
      <c r="AL181" s="267" t="str">
        <f t="shared" si="77"/>
        <v/>
      </c>
      <c r="AM181" s="268" t="str">
        <f t="shared" si="78"/>
        <v/>
      </c>
      <c r="AN181" s="269" t="str">
        <f t="shared" si="79"/>
        <v/>
      </c>
      <c r="AO181" s="267" t="str">
        <f t="shared" si="80"/>
        <v/>
      </c>
      <c r="AP181" s="267" t="str">
        <f>IF(E181="","",'1042Bd Stammdaten Mitarb.'!P177)</f>
        <v/>
      </c>
      <c r="AQ181" s="270">
        <f>IF('1042Bd Stammdaten Mitarb.'!Y177&gt;0,AG181,0)</f>
        <v>0</v>
      </c>
      <c r="AR181" s="271">
        <f>IF('1042Bd Stammdaten Mitarb.'!Y177&gt;0,'1042Bd Stammdaten Mitarb.'!T177,0)</f>
        <v>0</v>
      </c>
      <c r="AS181" s="267" t="str">
        <f t="shared" si="81"/>
        <v/>
      </c>
      <c r="AT181" s="267">
        <f>'1042Bd Stammdaten Mitarb.'!P177</f>
        <v>0</v>
      </c>
      <c r="AU181" s="267">
        <f t="shared" si="82"/>
        <v>0</v>
      </c>
      <c r="AV181" s="272"/>
    </row>
    <row r="182" spans="1:48" s="57" customFormat="1" ht="16.899999999999999" customHeight="1" x14ac:dyDescent="0.25">
      <c r="A182" s="304" t="str">
        <f>IF('1042Bd Stammdaten Mitarb.'!A178="","",'1042Bd Stammdaten Mitarb.'!A178)</f>
        <v/>
      </c>
      <c r="B182" s="305" t="str">
        <f>IF('1042Bd Stammdaten Mitarb.'!B178="","",'1042Bd Stammdaten Mitarb.'!B178)</f>
        <v/>
      </c>
      <c r="C182" s="261" t="str">
        <f>IF('1042Bd Stammdaten Mitarb.'!C178="","",'1042Bd Stammdaten Mitarb.'!C178)</f>
        <v/>
      </c>
      <c r="D182" s="340" t="str">
        <f>IF('1042Bd Stammdaten Mitarb.'!AJ178="","",'1042Bd Stammdaten Mitarb.'!AJ178)</f>
        <v/>
      </c>
      <c r="E182" s="341" t="str">
        <f>IF('1042Bd Stammdaten Mitarb.'!N178="","",'1042Bd Stammdaten Mitarb.'!N178)</f>
        <v/>
      </c>
      <c r="F182" s="342" t="str">
        <f>IF('1042Bd Stammdaten Mitarb.'!O178="","",'1042Bd Stammdaten Mitarb.'!O178)</f>
        <v/>
      </c>
      <c r="G182" s="343" t="str">
        <f>IF('1042Bd Stammdaten Mitarb.'!P178="","",'1042Bd Stammdaten Mitarb.'!P178)</f>
        <v/>
      </c>
      <c r="H182" s="344" t="str">
        <f>IF('1042Bd Stammdaten Mitarb.'!Q178="","",'1042Bd Stammdaten Mitarb.'!Q178)</f>
        <v/>
      </c>
      <c r="I182" s="345" t="str">
        <f>IF('1042Bd Stammdaten Mitarb.'!R178="","",'1042Bd Stammdaten Mitarb.'!R178)</f>
        <v/>
      </c>
      <c r="J182" s="346" t="str">
        <f t="shared" si="58"/>
        <v/>
      </c>
      <c r="K182" s="342" t="str">
        <f t="shared" si="59"/>
        <v/>
      </c>
      <c r="L182" s="342" t="str">
        <f>IF('1042Bd Stammdaten Mitarb.'!S178="","",'1042Bd Stammdaten Mitarb.'!S178)</f>
        <v/>
      </c>
      <c r="M182" s="347" t="str">
        <f t="shared" si="60"/>
        <v/>
      </c>
      <c r="N182" s="340" t="str">
        <f t="shared" si="61"/>
        <v/>
      </c>
      <c r="O182" s="348" t="str">
        <f t="shared" si="62"/>
        <v/>
      </c>
      <c r="P182" s="349" t="str">
        <f t="shared" si="63"/>
        <v/>
      </c>
      <c r="Q182" s="350" t="str">
        <f t="shared" si="64"/>
        <v/>
      </c>
      <c r="R182" s="351" t="str">
        <f t="shared" si="65"/>
        <v/>
      </c>
      <c r="S182" s="340" t="str">
        <f t="shared" si="66"/>
        <v/>
      </c>
      <c r="T182" s="342" t="str">
        <f>IF(R182="","",MAX((O182-AR182)*'1042Ad Antrag'!$B$31,0))</f>
        <v/>
      </c>
      <c r="U182" s="352" t="str">
        <f t="shared" si="67"/>
        <v/>
      </c>
      <c r="V182" s="262"/>
      <c r="W182" s="263"/>
      <c r="X182" s="190" t="str">
        <f>'1042Bd Stammdaten Mitarb.'!M178</f>
        <v/>
      </c>
      <c r="Y182" s="264" t="str">
        <f t="shared" si="68"/>
        <v/>
      </c>
      <c r="Z182" s="265" t="str">
        <f>IF(A182="","",'1042Bd Stammdaten Mitarb.'!Q178-'1042Bd Stammdaten Mitarb.'!R178)</f>
        <v/>
      </c>
      <c r="AA182" s="265" t="str">
        <f t="shared" si="69"/>
        <v/>
      </c>
      <c r="AB182" s="266" t="str">
        <f t="shared" si="70"/>
        <v/>
      </c>
      <c r="AC182" s="266" t="str">
        <f t="shared" si="71"/>
        <v/>
      </c>
      <c r="AD182" s="266" t="str">
        <f t="shared" si="72"/>
        <v/>
      </c>
      <c r="AE182" s="267" t="str">
        <f t="shared" si="73"/>
        <v/>
      </c>
      <c r="AF182" s="267" t="str">
        <f>IF(K182="","",K182*AF$8 - MAX('1042Bd Stammdaten Mitarb.'!S178-M182,0))</f>
        <v/>
      </c>
      <c r="AG182" s="267" t="str">
        <f t="shared" si="74"/>
        <v/>
      </c>
      <c r="AH182" s="267" t="str">
        <f t="shared" si="75"/>
        <v/>
      </c>
      <c r="AI182" s="267" t="str">
        <f t="shared" si="76"/>
        <v/>
      </c>
      <c r="AJ182" s="267" t="str">
        <f>IF(OR($C182="",K182="",O182=""),"",MAX(P182+'1042Bd Stammdaten Mitarb.'!T178-O182,0))</f>
        <v/>
      </c>
      <c r="AK182" s="267" t="str">
        <f>IF('1042Bd Stammdaten Mitarb.'!T178="","",'1042Bd Stammdaten Mitarb.'!T178)</f>
        <v/>
      </c>
      <c r="AL182" s="267" t="str">
        <f t="shared" si="77"/>
        <v/>
      </c>
      <c r="AM182" s="268" t="str">
        <f t="shared" si="78"/>
        <v/>
      </c>
      <c r="AN182" s="269" t="str">
        <f t="shared" si="79"/>
        <v/>
      </c>
      <c r="AO182" s="267" t="str">
        <f t="shared" si="80"/>
        <v/>
      </c>
      <c r="AP182" s="267" t="str">
        <f>IF(E182="","",'1042Bd Stammdaten Mitarb.'!P178)</f>
        <v/>
      </c>
      <c r="AQ182" s="270">
        <f>IF('1042Bd Stammdaten Mitarb.'!Y178&gt;0,AG182,0)</f>
        <v>0</v>
      </c>
      <c r="AR182" s="271">
        <f>IF('1042Bd Stammdaten Mitarb.'!Y178&gt;0,'1042Bd Stammdaten Mitarb.'!T178,0)</f>
        <v>0</v>
      </c>
      <c r="AS182" s="267" t="str">
        <f t="shared" si="81"/>
        <v/>
      </c>
      <c r="AT182" s="267">
        <f>'1042Bd Stammdaten Mitarb.'!P178</f>
        <v>0</v>
      </c>
      <c r="AU182" s="267">
        <f t="shared" si="82"/>
        <v>0</v>
      </c>
      <c r="AV182" s="272"/>
    </row>
    <row r="183" spans="1:48" s="57" customFormat="1" ht="16.899999999999999" customHeight="1" x14ac:dyDescent="0.25">
      <c r="A183" s="304" t="str">
        <f>IF('1042Bd Stammdaten Mitarb.'!A179="","",'1042Bd Stammdaten Mitarb.'!A179)</f>
        <v/>
      </c>
      <c r="B183" s="305" t="str">
        <f>IF('1042Bd Stammdaten Mitarb.'!B179="","",'1042Bd Stammdaten Mitarb.'!B179)</f>
        <v/>
      </c>
      <c r="C183" s="261" t="str">
        <f>IF('1042Bd Stammdaten Mitarb.'!C179="","",'1042Bd Stammdaten Mitarb.'!C179)</f>
        <v/>
      </c>
      <c r="D183" s="340" t="str">
        <f>IF('1042Bd Stammdaten Mitarb.'!AJ179="","",'1042Bd Stammdaten Mitarb.'!AJ179)</f>
        <v/>
      </c>
      <c r="E183" s="341" t="str">
        <f>IF('1042Bd Stammdaten Mitarb.'!N179="","",'1042Bd Stammdaten Mitarb.'!N179)</f>
        <v/>
      </c>
      <c r="F183" s="342" t="str">
        <f>IF('1042Bd Stammdaten Mitarb.'!O179="","",'1042Bd Stammdaten Mitarb.'!O179)</f>
        <v/>
      </c>
      <c r="G183" s="343" t="str">
        <f>IF('1042Bd Stammdaten Mitarb.'!P179="","",'1042Bd Stammdaten Mitarb.'!P179)</f>
        <v/>
      </c>
      <c r="H183" s="344" t="str">
        <f>IF('1042Bd Stammdaten Mitarb.'!Q179="","",'1042Bd Stammdaten Mitarb.'!Q179)</f>
        <v/>
      </c>
      <c r="I183" s="345" t="str">
        <f>IF('1042Bd Stammdaten Mitarb.'!R179="","",'1042Bd Stammdaten Mitarb.'!R179)</f>
        <v/>
      </c>
      <c r="J183" s="346" t="str">
        <f t="shared" si="58"/>
        <v/>
      </c>
      <c r="K183" s="342" t="str">
        <f t="shared" si="59"/>
        <v/>
      </c>
      <c r="L183" s="342" t="str">
        <f>IF('1042Bd Stammdaten Mitarb.'!S179="","",'1042Bd Stammdaten Mitarb.'!S179)</f>
        <v/>
      </c>
      <c r="M183" s="347" t="str">
        <f t="shared" si="60"/>
        <v/>
      </c>
      <c r="N183" s="340" t="str">
        <f t="shared" si="61"/>
        <v/>
      </c>
      <c r="O183" s="348" t="str">
        <f t="shared" si="62"/>
        <v/>
      </c>
      <c r="P183" s="349" t="str">
        <f t="shared" si="63"/>
        <v/>
      </c>
      <c r="Q183" s="350" t="str">
        <f t="shared" si="64"/>
        <v/>
      </c>
      <c r="R183" s="351" t="str">
        <f t="shared" si="65"/>
        <v/>
      </c>
      <c r="S183" s="340" t="str">
        <f t="shared" si="66"/>
        <v/>
      </c>
      <c r="T183" s="342" t="str">
        <f>IF(R183="","",MAX((O183-AR183)*'1042Ad Antrag'!$B$31,0))</f>
        <v/>
      </c>
      <c r="U183" s="352" t="str">
        <f t="shared" si="67"/>
        <v/>
      </c>
      <c r="V183" s="262"/>
      <c r="W183" s="263"/>
      <c r="X183" s="190" t="str">
        <f>'1042Bd Stammdaten Mitarb.'!M179</f>
        <v/>
      </c>
      <c r="Y183" s="264" t="str">
        <f t="shared" si="68"/>
        <v/>
      </c>
      <c r="Z183" s="265" t="str">
        <f>IF(A183="","",'1042Bd Stammdaten Mitarb.'!Q179-'1042Bd Stammdaten Mitarb.'!R179)</f>
        <v/>
      </c>
      <c r="AA183" s="265" t="str">
        <f t="shared" si="69"/>
        <v/>
      </c>
      <c r="AB183" s="266" t="str">
        <f t="shared" si="70"/>
        <v/>
      </c>
      <c r="AC183" s="266" t="str">
        <f t="shared" si="71"/>
        <v/>
      </c>
      <c r="AD183" s="266" t="str">
        <f t="shared" si="72"/>
        <v/>
      </c>
      <c r="AE183" s="267" t="str">
        <f t="shared" si="73"/>
        <v/>
      </c>
      <c r="AF183" s="267" t="str">
        <f>IF(K183="","",K183*AF$8 - MAX('1042Bd Stammdaten Mitarb.'!S179-M183,0))</f>
        <v/>
      </c>
      <c r="AG183" s="267" t="str">
        <f t="shared" si="74"/>
        <v/>
      </c>
      <c r="AH183" s="267" t="str">
        <f t="shared" si="75"/>
        <v/>
      </c>
      <c r="AI183" s="267" t="str">
        <f t="shared" si="76"/>
        <v/>
      </c>
      <c r="AJ183" s="267" t="str">
        <f>IF(OR($C183="",K183="",O183=""),"",MAX(P183+'1042Bd Stammdaten Mitarb.'!T179-O183,0))</f>
        <v/>
      </c>
      <c r="AK183" s="267" t="str">
        <f>IF('1042Bd Stammdaten Mitarb.'!T179="","",'1042Bd Stammdaten Mitarb.'!T179)</f>
        <v/>
      </c>
      <c r="AL183" s="267" t="str">
        <f t="shared" si="77"/>
        <v/>
      </c>
      <c r="AM183" s="268" t="str">
        <f t="shared" si="78"/>
        <v/>
      </c>
      <c r="AN183" s="269" t="str">
        <f t="shared" si="79"/>
        <v/>
      </c>
      <c r="AO183" s="267" t="str">
        <f t="shared" si="80"/>
        <v/>
      </c>
      <c r="AP183" s="267" t="str">
        <f>IF(E183="","",'1042Bd Stammdaten Mitarb.'!P179)</f>
        <v/>
      </c>
      <c r="AQ183" s="270">
        <f>IF('1042Bd Stammdaten Mitarb.'!Y179&gt;0,AG183,0)</f>
        <v>0</v>
      </c>
      <c r="AR183" s="271">
        <f>IF('1042Bd Stammdaten Mitarb.'!Y179&gt;0,'1042Bd Stammdaten Mitarb.'!T179,0)</f>
        <v>0</v>
      </c>
      <c r="AS183" s="267" t="str">
        <f t="shared" si="81"/>
        <v/>
      </c>
      <c r="AT183" s="267">
        <f>'1042Bd Stammdaten Mitarb.'!P179</f>
        <v>0</v>
      </c>
      <c r="AU183" s="267">
        <f t="shared" si="82"/>
        <v>0</v>
      </c>
      <c r="AV183" s="272"/>
    </row>
    <row r="184" spans="1:48" s="57" customFormat="1" ht="16.899999999999999" customHeight="1" x14ac:dyDescent="0.25">
      <c r="A184" s="304" t="str">
        <f>IF('1042Bd Stammdaten Mitarb.'!A180="","",'1042Bd Stammdaten Mitarb.'!A180)</f>
        <v/>
      </c>
      <c r="B184" s="305" t="str">
        <f>IF('1042Bd Stammdaten Mitarb.'!B180="","",'1042Bd Stammdaten Mitarb.'!B180)</f>
        <v/>
      </c>
      <c r="C184" s="261" t="str">
        <f>IF('1042Bd Stammdaten Mitarb.'!C180="","",'1042Bd Stammdaten Mitarb.'!C180)</f>
        <v/>
      </c>
      <c r="D184" s="340" t="str">
        <f>IF('1042Bd Stammdaten Mitarb.'!AJ180="","",'1042Bd Stammdaten Mitarb.'!AJ180)</f>
        <v/>
      </c>
      <c r="E184" s="341" t="str">
        <f>IF('1042Bd Stammdaten Mitarb.'!N180="","",'1042Bd Stammdaten Mitarb.'!N180)</f>
        <v/>
      </c>
      <c r="F184" s="342" t="str">
        <f>IF('1042Bd Stammdaten Mitarb.'!O180="","",'1042Bd Stammdaten Mitarb.'!O180)</f>
        <v/>
      </c>
      <c r="G184" s="343" t="str">
        <f>IF('1042Bd Stammdaten Mitarb.'!P180="","",'1042Bd Stammdaten Mitarb.'!P180)</f>
        <v/>
      </c>
      <c r="H184" s="344" t="str">
        <f>IF('1042Bd Stammdaten Mitarb.'!Q180="","",'1042Bd Stammdaten Mitarb.'!Q180)</f>
        <v/>
      </c>
      <c r="I184" s="345" t="str">
        <f>IF('1042Bd Stammdaten Mitarb.'!R180="","",'1042Bd Stammdaten Mitarb.'!R180)</f>
        <v/>
      </c>
      <c r="J184" s="346" t="str">
        <f t="shared" si="58"/>
        <v/>
      </c>
      <c r="K184" s="342" t="str">
        <f t="shared" si="59"/>
        <v/>
      </c>
      <c r="L184" s="342" t="str">
        <f>IF('1042Bd Stammdaten Mitarb.'!S180="","",'1042Bd Stammdaten Mitarb.'!S180)</f>
        <v/>
      </c>
      <c r="M184" s="347" t="str">
        <f t="shared" si="60"/>
        <v/>
      </c>
      <c r="N184" s="340" t="str">
        <f t="shared" si="61"/>
        <v/>
      </c>
      <c r="O184" s="348" t="str">
        <f t="shared" si="62"/>
        <v/>
      </c>
      <c r="P184" s="349" t="str">
        <f t="shared" si="63"/>
        <v/>
      </c>
      <c r="Q184" s="350" t="str">
        <f t="shared" si="64"/>
        <v/>
      </c>
      <c r="R184" s="351" t="str">
        <f t="shared" si="65"/>
        <v/>
      </c>
      <c r="S184" s="340" t="str">
        <f t="shared" si="66"/>
        <v/>
      </c>
      <c r="T184" s="342" t="str">
        <f>IF(R184="","",MAX((O184-AR184)*'1042Ad Antrag'!$B$31,0))</f>
        <v/>
      </c>
      <c r="U184" s="352" t="str">
        <f t="shared" si="67"/>
        <v/>
      </c>
      <c r="V184" s="262"/>
      <c r="W184" s="263"/>
      <c r="X184" s="190" t="str">
        <f>'1042Bd Stammdaten Mitarb.'!M180</f>
        <v/>
      </c>
      <c r="Y184" s="264" t="str">
        <f t="shared" si="68"/>
        <v/>
      </c>
      <c r="Z184" s="265" t="str">
        <f>IF(A184="","",'1042Bd Stammdaten Mitarb.'!Q180-'1042Bd Stammdaten Mitarb.'!R180)</f>
        <v/>
      </c>
      <c r="AA184" s="265" t="str">
        <f t="shared" si="69"/>
        <v/>
      </c>
      <c r="AB184" s="266" t="str">
        <f t="shared" si="70"/>
        <v/>
      </c>
      <c r="AC184" s="266" t="str">
        <f t="shared" si="71"/>
        <v/>
      </c>
      <c r="AD184" s="266" t="str">
        <f t="shared" si="72"/>
        <v/>
      </c>
      <c r="AE184" s="267" t="str">
        <f t="shared" si="73"/>
        <v/>
      </c>
      <c r="AF184" s="267" t="str">
        <f>IF(K184="","",K184*AF$8 - MAX('1042Bd Stammdaten Mitarb.'!S180-M184,0))</f>
        <v/>
      </c>
      <c r="AG184" s="267" t="str">
        <f t="shared" si="74"/>
        <v/>
      </c>
      <c r="AH184" s="267" t="str">
        <f t="shared" si="75"/>
        <v/>
      </c>
      <c r="AI184" s="267" t="str">
        <f t="shared" si="76"/>
        <v/>
      </c>
      <c r="AJ184" s="267" t="str">
        <f>IF(OR($C184="",K184="",O184=""),"",MAX(P184+'1042Bd Stammdaten Mitarb.'!T180-O184,0))</f>
        <v/>
      </c>
      <c r="AK184" s="267" t="str">
        <f>IF('1042Bd Stammdaten Mitarb.'!T180="","",'1042Bd Stammdaten Mitarb.'!T180)</f>
        <v/>
      </c>
      <c r="AL184" s="267" t="str">
        <f t="shared" si="77"/>
        <v/>
      </c>
      <c r="AM184" s="268" t="str">
        <f t="shared" si="78"/>
        <v/>
      </c>
      <c r="AN184" s="269" t="str">
        <f t="shared" si="79"/>
        <v/>
      </c>
      <c r="AO184" s="267" t="str">
        <f t="shared" si="80"/>
        <v/>
      </c>
      <c r="AP184" s="267" t="str">
        <f>IF(E184="","",'1042Bd Stammdaten Mitarb.'!P180)</f>
        <v/>
      </c>
      <c r="AQ184" s="270">
        <f>IF('1042Bd Stammdaten Mitarb.'!Y180&gt;0,AG184,0)</f>
        <v>0</v>
      </c>
      <c r="AR184" s="271">
        <f>IF('1042Bd Stammdaten Mitarb.'!Y180&gt;0,'1042Bd Stammdaten Mitarb.'!T180,0)</f>
        <v>0</v>
      </c>
      <c r="AS184" s="267" t="str">
        <f t="shared" si="81"/>
        <v/>
      </c>
      <c r="AT184" s="267">
        <f>'1042Bd Stammdaten Mitarb.'!P180</f>
        <v>0</v>
      </c>
      <c r="AU184" s="267">
        <f t="shared" si="82"/>
        <v>0</v>
      </c>
      <c r="AV184" s="272"/>
    </row>
    <row r="185" spans="1:48" s="57" customFormat="1" ht="16.899999999999999" customHeight="1" x14ac:dyDescent="0.25">
      <c r="A185" s="304" t="str">
        <f>IF('1042Bd Stammdaten Mitarb.'!A181="","",'1042Bd Stammdaten Mitarb.'!A181)</f>
        <v/>
      </c>
      <c r="B185" s="305" t="str">
        <f>IF('1042Bd Stammdaten Mitarb.'!B181="","",'1042Bd Stammdaten Mitarb.'!B181)</f>
        <v/>
      </c>
      <c r="C185" s="261" t="str">
        <f>IF('1042Bd Stammdaten Mitarb.'!C181="","",'1042Bd Stammdaten Mitarb.'!C181)</f>
        <v/>
      </c>
      <c r="D185" s="340" t="str">
        <f>IF('1042Bd Stammdaten Mitarb.'!AJ181="","",'1042Bd Stammdaten Mitarb.'!AJ181)</f>
        <v/>
      </c>
      <c r="E185" s="341" t="str">
        <f>IF('1042Bd Stammdaten Mitarb.'!N181="","",'1042Bd Stammdaten Mitarb.'!N181)</f>
        <v/>
      </c>
      <c r="F185" s="342" t="str">
        <f>IF('1042Bd Stammdaten Mitarb.'!O181="","",'1042Bd Stammdaten Mitarb.'!O181)</f>
        <v/>
      </c>
      <c r="G185" s="343" t="str">
        <f>IF('1042Bd Stammdaten Mitarb.'!P181="","",'1042Bd Stammdaten Mitarb.'!P181)</f>
        <v/>
      </c>
      <c r="H185" s="344" t="str">
        <f>IF('1042Bd Stammdaten Mitarb.'!Q181="","",'1042Bd Stammdaten Mitarb.'!Q181)</f>
        <v/>
      </c>
      <c r="I185" s="345" t="str">
        <f>IF('1042Bd Stammdaten Mitarb.'!R181="","",'1042Bd Stammdaten Mitarb.'!R181)</f>
        <v/>
      </c>
      <c r="J185" s="346" t="str">
        <f t="shared" si="58"/>
        <v/>
      </c>
      <c r="K185" s="342" t="str">
        <f t="shared" si="59"/>
        <v/>
      </c>
      <c r="L185" s="342" t="str">
        <f>IF('1042Bd Stammdaten Mitarb.'!S181="","",'1042Bd Stammdaten Mitarb.'!S181)</f>
        <v/>
      </c>
      <c r="M185" s="347" t="str">
        <f t="shared" si="60"/>
        <v/>
      </c>
      <c r="N185" s="340" t="str">
        <f t="shared" si="61"/>
        <v/>
      </c>
      <c r="O185" s="348" t="str">
        <f t="shared" si="62"/>
        <v/>
      </c>
      <c r="P185" s="349" t="str">
        <f t="shared" si="63"/>
        <v/>
      </c>
      <c r="Q185" s="350" t="str">
        <f t="shared" si="64"/>
        <v/>
      </c>
      <c r="R185" s="351" t="str">
        <f t="shared" si="65"/>
        <v/>
      </c>
      <c r="S185" s="340" t="str">
        <f t="shared" si="66"/>
        <v/>
      </c>
      <c r="T185" s="342" t="str">
        <f>IF(R185="","",MAX((O185-AR185)*'1042Ad Antrag'!$B$31,0))</f>
        <v/>
      </c>
      <c r="U185" s="352" t="str">
        <f t="shared" si="67"/>
        <v/>
      </c>
      <c r="V185" s="262"/>
      <c r="W185" s="263"/>
      <c r="X185" s="190" t="str">
        <f>'1042Bd Stammdaten Mitarb.'!M181</f>
        <v/>
      </c>
      <c r="Y185" s="264" t="str">
        <f t="shared" si="68"/>
        <v/>
      </c>
      <c r="Z185" s="265" t="str">
        <f>IF(A185="","",'1042Bd Stammdaten Mitarb.'!Q181-'1042Bd Stammdaten Mitarb.'!R181)</f>
        <v/>
      </c>
      <c r="AA185" s="265" t="str">
        <f t="shared" si="69"/>
        <v/>
      </c>
      <c r="AB185" s="266" t="str">
        <f t="shared" si="70"/>
        <v/>
      </c>
      <c r="AC185" s="266" t="str">
        <f t="shared" si="71"/>
        <v/>
      </c>
      <c r="AD185" s="266" t="str">
        <f t="shared" si="72"/>
        <v/>
      </c>
      <c r="AE185" s="267" t="str">
        <f t="shared" si="73"/>
        <v/>
      </c>
      <c r="AF185" s="267" t="str">
        <f>IF(K185="","",K185*AF$8 - MAX('1042Bd Stammdaten Mitarb.'!S181-M185,0))</f>
        <v/>
      </c>
      <c r="AG185" s="267" t="str">
        <f t="shared" si="74"/>
        <v/>
      </c>
      <c r="AH185" s="267" t="str">
        <f t="shared" si="75"/>
        <v/>
      </c>
      <c r="AI185" s="267" t="str">
        <f t="shared" si="76"/>
        <v/>
      </c>
      <c r="AJ185" s="267" t="str">
        <f>IF(OR($C185="",K185="",O185=""),"",MAX(P185+'1042Bd Stammdaten Mitarb.'!T181-O185,0))</f>
        <v/>
      </c>
      <c r="AK185" s="267" t="str">
        <f>IF('1042Bd Stammdaten Mitarb.'!T181="","",'1042Bd Stammdaten Mitarb.'!T181)</f>
        <v/>
      </c>
      <c r="AL185" s="267" t="str">
        <f t="shared" si="77"/>
        <v/>
      </c>
      <c r="AM185" s="268" t="str">
        <f t="shared" si="78"/>
        <v/>
      </c>
      <c r="AN185" s="269" t="str">
        <f t="shared" si="79"/>
        <v/>
      </c>
      <c r="AO185" s="267" t="str">
        <f t="shared" si="80"/>
        <v/>
      </c>
      <c r="AP185" s="267" t="str">
        <f>IF(E185="","",'1042Bd Stammdaten Mitarb.'!P181)</f>
        <v/>
      </c>
      <c r="AQ185" s="270">
        <f>IF('1042Bd Stammdaten Mitarb.'!Y181&gt;0,AG185,0)</f>
        <v>0</v>
      </c>
      <c r="AR185" s="271">
        <f>IF('1042Bd Stammdaten Mitarb.'!Y181&gt;0,'1042Bd Stammdaten Mitarb.'!T181,0)</f>
        <v>0</v>
      </c>
      <c r="AS185" s="267" t="str">
        <f t="shared" si="81"/>
        <v/>
      </c>
      <c r="AT185" s="267">
        <f>'1042Bd Stammdaten Mitarb.'!P181</f>
        <v>0</v>
      </c>
      <c r="AU185" s="267">
        <f t="shared" si="82"/>
        <v>0</v>
      </c>
      <c r="AV185" s="272"/>
    </row>
    <row r="186" spans="1:48" s="57" customFormat="1" ht="16.899999999999999" customHeight="1" x14ac:dyDescent="0.25">
      <c r="A186" s="304" t="str">
        <f>IF('1042Bd Stammdaten Mitarb.'!A182="","",'1042Bd Stammdaten Mitarb.'!A182)</f>
        <v/>
      </c>
      <c r="B186" s="305" t="str">
        <f>IF('1042Bd Stammdaten Mitarb.'!B182="","",'1042Bd Stammdaten Mitarb.'!B182)</f>
        <v/>
      </c>
      <c r="C186" s="261" t="str">
        <f>IF('1042Bd Stammdaten Mitarb.'!C182="","",'1042Bd Stammdaten Mitarb.'!C182)</f>
        <v/>
      </c>
      <c r="D186" s="340" t="str">
        <f>IF('1042Bd Stammdaten Mitarb.'!AJ182="","",'1042Bd Stammdaten Mitarb.'!AJ182)</f>
        <v/>
      </c>
      <c r="E186" s="341" t="str">
        <f>IF('1042Bd Stammdaten Mitarb.'!N182="","",'1042Bd Stammdaten Mitarb.'!N182)</f>
        <v/>
      </c>
      <c r="F186" s="342" t="str">
        <f>IF('1042Bd Stammdaten Mitarb.'!O182="","",'1042Bd Stammdaten Mitarb.'!O182)</f>
        <v/>
      </c>
      <c r="G186" s="343" t="str">
        <f>IF('1042Bd Stammdaten Mitarb.'!P182="","",'1042Bd Stammdaten Mitarb.'!P182)</f>
        <v/>
      </c>
      <c r="H186" s="344" t="str">
        <f>IF('1042Bd Stammdaten Mitarb.'!Q182="","",'1042Bd Stammdaten Mitarb.'!Q182)</f>
        <v/>
      </c>
      <c r="I186" s="345" t="str">
        <f>IF('1042Bd Stammdaten Mitarb.'!R182="","",'1042Bd Stammdaten Mitarb.'!R182)</f>
        <v/>
      </c>
      <c r="J186" s="346" t="str">
        <f t="shared" si="58"/>
        <v/>
      </c>
      <c r="K186" s="342" t="str">
        <f t="shared" si="59"/>
        <v/>
      </c>
      <c r="L186" s="342" t="str">
        <f>IF('1042Bd Stammdaten Mitarb.'!S182="","",'1042Bd Stammdaten Mitarb.'!S182)</f>
        <v/>
      </c>
      <c r="M186" s="347" t="str">
        <f t="shared" si="60"/>
        <v/>
      </c>
      <c r="N186" s="340" t="str">
        <f t="shared" si="61"/>
        <v/>
      </c>
      <c r="O186" s="348" t="str">
        <f t="shared" si="62"/>
        <v/>
      </c>
      <c r="P186" s="349" t="str">
        <f t="shared" si="63"/>
        <v/>
      </c>
      <c r="Q186" s="350" t="str">
        <f t="shared" si="64"/>
        <v/>
      </c>
      <c r="R186" s="351" t="str">
        <f t="shared" si="65"/>
        <v/>
      </c>
      <c r="S186" s="340" t="str">
        <f t="shared" si="66"/>
        <v/>
      </c>
      <c r="T186" s="342" t="str">
        <f>IF(R186="","",MAX((O186-AR186)*'1042Ad Antrag'!$B$31,0))</f>
        <v/>
      </c>
      <c r="U186" s="352" t="str">
        <f t="shared" si="67"/>
        <v/>
      </c>
      <c r="V186" s="262"/>
      <c r="W186" s="263"/>
      <c r="X186" s="190" t="str">
        <f>'1042Bd Stammdaten Mitarb.'!M182</f>
        <v/>
      </c>
      <c r="Y186" s="264" t="str">
        <f t="shared" si="68"/>
        <v/>
      </c>
      <c r="Z186" s="265" t="str">
        <f>IF(A186="","",'1042Bd Stammdaten Mitarb.'!Q182-'1042Bd Stammdaten Mitarb.'!R182)</f>
        <v/>
      </c>
      <c r="AA186" s="265" t="str">
        <f t="shared" si="69"/>
        <v/>
      </c>
      <c r="AB186" s="266" t="str">
        <f t="shared" si="70"/>
        <v/>
      </c>
      <c r="AC186" s="266" t="str">
        <f t="shared" si="71"/>
        <v/>
      </c>
      <c r="AD186" s="266" t="str">
        <f t="shared" si="72"/>
        <v/>
      </c>
      <c r="AE186" s="267" t="str">
        <f t="shared" si="73"/>
        <v/>
      </c>
      <c r="AF186" s="267" t="str">
        <f>IF(K186="","",K186*AF$8 - MAX('1042Bd Stammdaten Mitarb.'!S182-M186,0))</f>
        <v/>
      </c>
      <c r="AG186" s="267" t="str">
        <f t="shared" si="74"/>
        <v/>
      </c>
      <c r="AH186" s="267" t="str">
        <f t="shared" si="75"/>
        <v/>
      </c>
      <c r="AI186" s="267" t="str">
        <f t="shared" si="76"/>
        <v/>
      </c>
      <c r="AJ186" s="267" t="str">
        <f>IF(OR($C186="",K186="",O186=""),"",MAX(P186+'1042Bd Stammdaten Mitarb.'!T182-O186,0))</f>
        <v/>
      </c>
      <c r="AK186" s="267" t="str">
        <f>IF('1042Bd Stammdaten Mitarb.'!T182="","",'1042Bd Stammdaten Mitarb.'!T182)</f>
        <v/>
      </c>
      <c r="AL186" s="267" t="str">
        <f t="shared" si="77"/>
        <v/>
      </c>
      <c r="AM186" s="268" t="str">
        <f t="shared" si="78"/>
        <v/>
      </c>
      <c r="AN186" s="269" t="str">
        <f t="shared" si="79"/>
        <v/>
      </c>
      <c r="AO186" s="267" t="str">
        <f t="shared" si="80"/>
        <v/>
      </c>
      <c r="AP186" s="267" t="str">
        <f>IF(E186="","",'1042Bd Stammdaten Mitarb.'!P182)</f>
        <v/>
      </c>
      <c r="AQ186" s="270">
        <f>IF('1042Bd Stammdaten Mitarb.'!Y182&gt;0,AG186,0)</f>
        <v>0</v>
      </c>
      <c r="AR186" s="271">
        <f>IF('1042Bd Stammdaten Mitarb.'!Y182&gt;0,'1042Bd Stammdaten Mitarb.'!T182,0)</f>
        <v>0</v>
      </c>
      <c r="AS186" s="267" t="str">
        <f t="shared" si="81"/>
        <v/>
      </c>
      <c r="AT186" s="267">
        <f>'1042Bd Stammdaten Mitarb.'!P182</f>
        <v>0</v>
      </c>
      <c r="AU186" s="267">
        <f t="shared" si="82"/>
        <v>0</v>
      </c>
      <c r="AV186" s="272"/>
    </row>
    <row r="187" spans="1:48" s="57" customFormat="1" ht="16.899999999999999" customHeight="1" x14ac:dyDescent="0.25">
      <c r="A187" s="304" t="str">
        <f>IF('1042Bd Stammdaten Mitarb.'!A183="","",'1042Bd Stammdaten Mitarb.'!A183)</f>
        <v/>
      </c>
      <c r="B187" s="305" t="str">
        <f>IF('1042Bd Stammdaten Mitarb.'!B183="","",'1042Bd Stammdaten Mitarb.'!B183)</f>
        <v/>
      </c>
      <c r="C187" s="261" t="str">
        <f>IF('1042Bd Stammdaten Mitarb.'!C183="","",'1042Bd Stammdaten Mitarb.'!C183)</f>
        <v/>
      </c>
      <c r="D187" s="340" t="str">
        <f>IF('1042Bd Stammdaten Mitarb.'!AJ183="","",'1042Bd Stammdaten Mitarb.'!AJ183)</f>
        <v/>
      </c>
      <c r="E187" s="341" t="str">
        <f>IF('1042Bd Stammdaten Mitarb.'!N183="","",'1042Bd Stammdaten Mitarb.'!N183)</f>
        <v/>
      </c>
      <c r="F187" s="342" t="str">
        <f>IF('1042Bd Stammdaten Mitarb.'!O183="","",'1042Bd Stammdaten Mitarb.'!O183)</f>
        <v/>
      </c>
      <c r="G187" s="343" t="str">
        <f>IF('1042Bd Stammdaten Mitarb.'!P183="","",'1042Bd Stammdaten Mitarb.'!P183)</f>
        <v/>
      </c>
      <c r="H187" s="344" t="str">
        <f>IF('1042Bd Stammdaten Mitarb.'!Q183="","",'1042Bd Stammdaten Mitarb.'!Q183)</f>
        <v/>
      </c>
      <c r="I187" s="345" t="str">
        <f>IF('1042Bd Stammdaten Mitarb.'!R183="","",'1042Bd Stammdaten Mitarb.'!R183)</f>
        <v/>
      </c>
      <c r="J187" s="346" t="str">
        <f t="shared" si="58"/>
        <v/>
      </c>
      <c r="K187" s="342" t="str">
        <f t="shared" si="59"/>
        <v/>
      </c>
      <c r="L187" s="342" t="str">
        <f>IF('1042Bd Stammdaten Mitarb.'!S183="","",'1042Bd Stammdaten Mitarb.'!S183)</f>
        <v/>
      </c>
      <c r="M187" s="347" t="str">
        <f t="shared" si="60"/>
        <v/>
      </c>
      <c r="N187" s="340" t="str">
        <f t="shared" si="61"/>
        <v/>
      </c>
      <c r="O187" s="348" t="str">
        <f t="shared" si="62"/>
        <v/>
      </c>
      <c r="P187" s="349" t="str">
        <f t="shared" si="63"/>
        <v/>
      </c>
      <c r="Q187" s="350" t="str">
        <f t="shared" si="64"/>
        <v/>
      </c>
      <c r="R187" s="351" t="str">
        <f t="shared" si="65"/>
        <v/>
      </c>
      <c r="S187" s="340" t="str">
        <f t="shared" si="66"/>
        <v/>
      </c>
      <c r="T187" s="342" t="str">
        <f>IF(R187="","",MAX((O187-AR187)*'1042Ad Antrag'!$B$31,0))</f>
        <v/>
      </c>
      <c r="U187" s="352" t="str">
        <f t="shared" si="67"/>
        <v/>
      </c>
      <c r="V187" s="262"/>
      <c r="W187" s="263"/>
      <c r="X187" s="190" t="str">
        <f>'1042Bd Stammdaten Mitarb.'!M183</f>
        <v/>
      </c>
      <c r="Y187" s="264" t="str">
        <f t="shared" si="68"/>
        <v/>
      </c>
      <c r="Z187" s="265" t="str">
        <f>IF(A187="","",'1042Bd Stammdaten Mitarb.'!Q183-'1042Bd Stammdaten Mitarb.'!R183)</f>
        <v/>
      </c>
      <c r="AA187" s="265" t="str">
        <f t="shared" si="69"/>
        <v/>
      </c>
      <c r="AB187" s="266" t="str">
        <f t="shared" si="70"/>
        <v/>
      </c>
      <c r="AC187" s="266" t="str">
        <f t="shared" si="71"/>
        <v/>
      </c>
      <c r="AD187" s="266" t="str">
        <f t="shared" si="72"/>
        <v/>
      </c>
      <c r="AE187" s="267" t="str">
        <f t="shared" si="73"/>
        <v/>
      </c>
      <c r="AF187" s="267" t="str">
        <f>IF(K187="","",K187*AF$8 - MAX('1042Bd Stammdaten Mitarb.'!S183-M187,0))</f>
        <v/>
      </c>
      <c r="AG187" s="267" t="str">
        <f t="shared" si="74"/>
        <v/>
      </c>
      <c r="AH187" s="267" t="str">
        <f t="shared" si="75"/>
        <v/>
      </c>
      <c r="AI187" s="267" t="str">
        <f t="shared" si="76"/>
        <v/>
      </c>
      <c r="AJ187" s="267" t="str">
        <f>IF(OR($C187="",K187="",O187=""),"",MAX(P187+'1042Bd Stammdaten Mitarb.'!T183-O187,0))</f>
        <v/>
      </c>
      <c r="AK187" s="267" t="str">
        <f>IF('1042Bd Stammdaten Mitarb.'!T183="","",'1042Bd Stammdaten Mitarb.'!T183)</f>
        <v/>
      </c>
      <c r="AL187" s="267" t="str">
        <f t="shared" si="77"/>
        <v/>
      </c>
      <c r="AM187" s="268" t="str">
        <f t="shared" si="78"/>
        <v/>
      </c>
      <c r="AN187" s="269" t="str">
        <f t="shared" si="79"/>
        <v/>
      </c>
      <c r="AO187" s="267" t="str">
        <f t="shared" si="80"/>
        <v/>
      </c>
      <c r="AP187" s="267" t="str">
        <f>IF(E187="","",'1042Bd Stammdaten Mitarb.'!P183)</f>
        <v/>
      </c>
      <c r="AQ187" s="270">
        <f>IF('1042Bd Stammdaten Mitarb.'!Y183&gt;0,AG187,0)</f>
        <v>0</v>
      </c>
      <c r="AR187" s="271">
        <f>IF('1042Bd Stammdaten Mitarb.'!Y183&gt;0,'1042Bd Stammdaten Mitarb.'!T183,0)</f>
        <v>0</v>
      </c>
      <c r="AS187" s="267" t="str">
        <f t="shared" si="81"/>
        <v/>
      </c>
      <c r="AT187" s="267">
        <f>'1042Bd Stammdaten Mitarb.'!P183</f>
        <v>0</v>
      </c>
      <c r="AU187" s="267">
        <f t="shared" si="82"/>
        <v>0</v>
      </c>
      <c r="AV187" s="272"/>
    </row>
    <row r="188" spans="1:48" s="57" customFormat="1" ht="16.899999999999999" customHeight="1" x14ac:dyDescent="0.25">
      <c r="A188" s="304" t="str">
        <f>IF('1042Bd Stammdaten Mitarb.'!A184="","",'1042Bd Stammdaten Mitarb.'!A184)</f>
        <v/>
      </c>
      <c r="B188" s="305" t="str">
        <f>IF('1042Bd Stammdaten Mitarb.'!B184="","",'1042Bd Stammdaten Mitarb.'!B184)</f>
        <v/>
      </c>
      <c r="C188" s="261" t="str">
        <f>IF('1042Bd Stammdaten Mitarb.'!C184="","",'1042Bd Stammdaten Mitarb.'!C184)</f>
        <v/>
      </c>
      <c r="D188" s="340" t="str">
        <f>IF('1042Bd Stammdaten Mitarb.'!AJ184="","",'1042Bd Stammdaten Mitarb.'!AJ184)</f>
        <v/>
      </c>
      <c r="E188" s="341" t="str">
        <f>IF('1042Bd Stammdaten Mitarb.'!N184="","",'1042Bd Stammdaten Mitarb.'!N184)</f>
        <v/>
      </c>
      <c r="F188" s="342" t="str">
        <f>IF('1042Bd Stammdaten Mitarb.'!O184="","",'1042Bd Stammdaten Mitarb.'!O184)</f>
        <v/>
      </c>
      <c r="G188" s="343" t="str">
        <f>IF('1042Bd Stammdaten Mitarb.'!P184="","",'1042Bd Stammdaten Mitarb.'!P184)</f>
        <v/>
      </c>
      <c r="H188" s="344" t="str">
        <f>IF('1042Bd Stammdaten Mitarb.'!Q184="","",'1042Bd Stammdaten Mitarb.'!Q184)</f>
        <v/>
      </c>
      <c r="I188" s="345" t="str">
        <f>IF('1042Bd Stammdaten Mitarb.'!R184="","",'1042Bd Stammdaten Mitarb.'!R184)</f>
        <v/>
      </c>
      <c r="J188" s="346" t="str">
        <f t="shared" si="58"/>
        <v/>
      </c>
      <c r="K188" s="342" t="str">
        <f t="shared" si="59"/>
        <v/>
      </c>
      <c r="L188" s="342" t="str">
        <f>IF('1042Bd Stammdaten Mitarb.'!S184="","",'1042Bd Stammdaten Mitarb.'!S184)</f>
        <v/>
      </c>
      <c r="M188" s="347" t="str">
        <f t="shared" si="60"/>
        <v/>
      </c>
      <c r="N188" s="340" t="str">
        <f t="shared" si="61"/>
        <v/>
      </c>
      <c r="O188" s="348" t="str">
        <f t="shared" si="62"/>
        <v/>
      </c>
      <c r="P188" s="349" t="str">
        <f t="shared" si="63"/>
        <v/>
      </c>
      <c r="Q188" s="350" t="str">
        <f t="shared" si="64"/>
        <v/>
      </c>
      <c r="R188" s="351" t="str">
        <f t="shared" si="65"/>
        <v/>
      </c>
      <c r="S188" s="340" t="str">
        <f t="shared" si="66"/>
        <v/>
      </c>
      <c r="T188" s="342" t="str">
        <f>IF(R188="","",MAX((O188-AR188)*'1042Ad Antrag'!$B$31,0))</f>
        <v/>
      </c>
      <c r="U188" s="352" t="str">
        <f t="shared" si="67"/>
        <v/>
      </c>
      <c r="V188" s="262"/>
      <c r="W188" s="263"/>
      <c r="X188" s="190" t="str">
        <f>'1042Bd Stammdaten Mitarb.'!M184</f>
        <v/>
      </c>
      <c r="Y188" s="264" t="str">
        <f t="shared" si="68"/>
        <v/>
      </c>
      <c r="Z188" s="265" t="str">
        <f>IF(A188="","",'1042Bd Stammdaten Mitarb.'!Q184-'1042Bd Stammdaten Mitarb.'!R184)</f>
        <v/>
      </c>
      <c r="AA188" s="265" t="str">
        <f t="shared" si="69"/>
        <v/>
      </c>
      <c r="AB188" s="266" t="str">
        <f t="shared" si="70"/>
        <v/>
      </c>
      <c r="AC188" s="266" t="str">
        <f t="shared" si="71"/>
        <v/>
      </c>
      <c r="AD188" s="266" t="str">
        <f t="shared" si="72"/>
        <v/>
      </c>
      <c r="AE188" s="267" t="str">
        <f t="shared" si="73"/>
        <v/>
      </c>
      <c r="AF188" s="267" t="str">
        <f>IF(K188="","",K188*AF$8 - MAX('1042Bd Stammdaten Mitarb.'!S184-M188,0))</f>
        <v/>
      </c>
      <c r="AG188" s="267" t="str">
        <f t="shared" si="74"/>
        <v/>
      </c>
      <c r="AH188" s="267" t="str">
        <f t="shared" si="75"/>
        <v/>
      </c>
      <c r="AI188" s="267" t="str">
        <f t="shared" si="76"/>
        <v/>
      </c>
      <c r="AJ188" s="267" t="str">
        <f>IF(OR($C188="",K188="",O188=""),"",MAX(P188+'1042Bd Stammdaten Mitarb.'!T184-O188,0))</f>
        <v/>
      </c>
      <c r="AK188" s="267" t="str">
        <f>IF('1042Bd Stammdaten Mitarb.'!T184="","",'1042Bd Stammdaten Mitarb.'!T184)</f>
        <v/>
      </c>
      <c r="AL188" s="267" t="str">
        <f t="shared" si="77"/>
        <v/>
      </c>
      <c r="AM188" s="268" t="str">
        <f t="shared" si="78"/>
        <v/>
      </c>
      <c r="AN188" s="269" t="str">
        <f t="shared" si="79"/>
        <v/>
      </c>
      <c r="AO188" s="267" t="str">
        <f t="shared" si="80"/>
        <v/>
      </c>
      <c r="AP188" s="267" t="str">
        <f>IF(E188="","",'1042Bd Stammdaten Mitarb.'!P184)</f>
        <v/>
      </c>
      <c r="AQ188" s="270">
        <f>IF('1042Bd Stammdaten Mitarb.'!Y184&gt;0,AG188,0)</f>
        <v>0</v>
      </c>
      <c r="AR188" s="271">
        <f>IF('1042Bd Stammdaten Mitarb.'!Y184&gt;0,'1042Bd Stammdaten Mitarb.'!T184,0)</f>
        <v>0</v>
      </c>
      <c r="AS188" s="267" t="str">
        <f t="shared" si="81"/>
        <v/>
      </c>
      <c r="AT188" s="267">
        <f>'1042Bd Stammdaten Mitarb.'!P184</f>
        <v>0</v>
      </c>
      <c r="AU188" s="267">
        <f t="shared" si="82"/>
        <v>0</v>
      </c>
      <c r="AV188" s="272"/>
    </row>
    <row r="189" spans="1:48" s="57" customFormat="1" ht="16.899999999999999" customHeight="1" x14ac:dyDescent="0.25">
      <c r="A189" s="304" t="str">
        <f>IF('1042Bd Stammdaten Mitarb.'!A185="","",'1042Bd Stammdaten Mitarb.'!A185)</f>
        <v/>
      </c>
      <c r="B189" s="305" t="str">
        <f>IF('1042Bd Stammdaten Mitarb.'!B185="","",'1042Bd Stammdaten Mitarb.'!B185)</f>
        <v/>
      </c>
      <c r="C189" s="261" t="str">
        <f>IF('1042Bd Stammdaten Mitarb.'!C185="","",'1042Bd Stammdaten Mitarb.'!C185)</f>
        <v/>
      </c>
      <c r="D189" s="340" t="str">
        <f>IF('1042Bd Stammdaten Mitarb.'!AJ185="","",'1042Bd Stammdaten Mitarb.'!AJ185)</f>
        <v/>
      </c>
      <c r="E189" s="341" t="str">
        <f>IF('1042Bd Stammdaten Mitarb.'!N185="","",'1042Bd Stammdaten Mitarb.'!N185)</f>
        <v/>
      </c>
      <c r="F189" s="342" t="str">
        <f>IF('1042Bd Stammdaten Mitarb.'!O185="","",'1042Bd Stammdaten Mitarb.'!O185)</f>
        <v/>
      </c>
      <c r="G189" s="343" t="str">
        <f>IF('1042Bd Stammdaten Mitarb.'!P185="","",'1042Bd Stammdaten Mitarb.'!P185)</f>
        <v/>
      </c>
      <c r="H189" s="344" t="str">
        <f>IF('1042Bd Stammdaten Mitarb.'!Q185="","",'1042Bd Stammdaten Mitarb.'!Q185)</f>
        <v/>
      </c>
      <c r="I189" s="345" t="str">
        <f>IF('1042Bd Stammdaten Mitarb.'!R185="","",'1042Bd Stammdaten Mitarb.'!R185)</f>
        <v/>
      </c>
      <c r="J189" s="346" t="str">
        <f t="shared" si="58"/>
        <v/>
      </c>
      <c r="K189" s="342" t="str">
        <f t="shared" si="59"/>
        <v/>
      </c>
      <c r="L189" s="342" t="str">
        <f>IF('1042Bd Stammdaten Mitarb.'!S185="","",'1042Bd Stammdaten Mitarb.'!S185)</f>
        <v/>
      </c>
      <c r="M189" s="347" t="str">
        <f t="shared" si="60"/>
        <v/>
      </c>
      <c r="N189" s="340" t="str">
        <f t="shared" si="61"/>
        <v/>
      </c>
      <c r="O189" s="348" t="str">
        <f t="shared" si="62"/>
        <v/>
      </c>
      <c r="P189" s="349" t="str">
        <f t="shared" si="63"/>
        <v/>
      </c>
      <c r="Q189" s="350" t="str">
        <f t="shared" si="64"/>
        <v/>
      </c>
      <c r="R189" s="351" t="str">
        <f t="shared" si="65"/>
        <v/>
      </c>
      <c r="S189" s="340" t="str">
        <f t="shared" si="66"/>
        <v/>
      </c>
      <c r="T189" s="342" t="str">
        <f>IF(R189="","",MAX((O189-AR189)*'1042Ad Antrag'!$B$31,0))</f>
        <v/>
      </c>
      <c r="U189" s="352" t="str">
        <f t="shared" si="67"/>
        <v/>
      </c>
      <c r="V189" s="262"/>
      <c r="W189" s="263"/>
      <c r="X189" s="190" t="str">
        <f>'1042Bd Stammdaten Mitarb.'!M185</f>
        <v/>
      </c>
      <c r="Y189" s="264" t="str">
        <f t="shared" si="68"/>
        <v/>
      </c>
      <c r="Z189" s="265" t="str">
        <f>IF(A189="","",'1042Bd Stammdaten Mitarb.'!Q185-'1042Bd Stammdaten Mitarb.'!R185)</f>
        <v/>
      </c>
      <c r="AA189" s="265" t="str">
        <f t="shared" si="69"/>
        <v/>
      </c>
      <c r="AB189" s="266" t="str">
        <f t="shared" si="70"/>
        <v/>
      </c>
      <c r="AC189" s="266" t="str">
        <f t="shared" si="71"/>
        <v/>
      </c>
      <c r="AD189" s="266" t="str">
        <f t="shared" si="72"/>
        <v/>
      </c>
      <c r="AE189" s="267" t="str">
        <f t="shared" si="73"/>
        <v/>
      </c>
      <c r="AF189" s="267" t="str">
        <f>IF(K189="","",K189*AF$8 - MAX('1042Bd Stammdaten Mitarb.'!S185-M189,0))</f>
        <v/>
      </c>
      <c r="AG189" s="267" t="str">
        <f t="shared" si="74"/>
        <v/>
      </c>
      <c r="AH189" s="267" t="str">
        <f t="shared" si="75"/>
        <v/>
      </c>
      <c r="AI189" s="267" t="str">
        <f t="shared" si="76"/>
        <v/>
      </c>
      <c r="AJ189" s="267" t="str">
        <f>IF(OR($C189="",K189="",O189=""),"",MAX(P189+'1042Bd Stammdaten Mitarb.'!T185-O189,0))</f>
        <v/>
      </c>
      <c r="AK189" s="267" t="str">
        <f>IF('1042Bd Stammdaten Mitarb.'!T185="","",'1042Bd Stammdaten Mitarb.'!T185)</f>
        <v/>
      </c>
      <c r="AL189" s="267" t="str">
        <f t="shared" si="77"/>
        <v/>
      </c>
      <c r="AM189" s="268" t="str">
        <f t="shared" si="78"/>
        <v/>
      </c>
      <c r="AN189" s="269" t="str">
        <f t="shared" si="79"/>
        <v/>
      </c>
      <c r="AO189" s="267" t="str">
        <f t="shared" si="80"/>
        <v/>
      </c>
      <c r="AP189" s="267" t="str">
        <f>IF(E189="","",'1042Bd Stammdaten Mitarb.'!P185)</f>
        <v/>
      </c>
      <c r="AQ189" s="270">
        <f>IF('1042Bd Stammdaten Mitarb.'!Y185&gt;0,AG189,0)</f>
        <v>0</v>
      </c>
      <c r="AR189" s="271">
        <f>IF('1042Bd Stammdaten Mitarb.'!Y185&gt;0,'1042Bd Stammdaten Mitarb.'!T185,0)</f>
        <v>0</v>
      </c>
      <c r="AS189" s="267" t="str">
        <f t="shared" si="81"/>
        <v/>
      </c>
      <c r="AT189" s="267">
        <f>'1042Bd Stammdaten Mitarb.'!P185</f>
        <v>0</v>
      </c>
      <c r="AU189" s="267">
        <f t="shared" si="82"/>
        <v>0</v>
      </c>
      <c r="AV189" s="272"/>
    </row>
    <row r="190" spans="1:48" s="57" customFormat="1" ht="16.899999999999999" customHeight="1" x14ac:dyDescent="0.25">
      <c r="A190" s="304" t="str">
        <f>IF('1042Bd Stammdaten Mitarb.'!A186="","",'1042Bd Stammdaten Mitarb.'!A186)</f>
        <v/>
      </c>
      <c r="B190" s="305" t="str">
        <f>IF('1042Bd Stammdaten Mitarb.'!B186="","",'1042Bd Stammdaten Mitarb.'!B186)</f>
        <v/>
      </c>
      <c r="C190" s="261" t="str">
        <f>IF('1042Bd Stammdaten Mitarb.'!C186="","",'1042Bd Stammdaten Mitarb.'!C186)</f>
        <v/>
      </c>
      <c r="D190" s="340" t="str">
        <f>IF('1042Bd Stammdaten Mitarb.'!AJ186="","",'1042Bd Stammdaten Mitarb.'!AJ186)</f>
        <v/>
      </c>
      <c r="E190" s="341" t="str">
        <f>IF('1042Bd Stammdaten Mitarb.'!N186="","",'1042Bd Stammdaten Mitarb.'!N186)</f>
        <v/>
      </c>
      <c r="F190" s="342" t="str">
        <f>IF('1042Bd Stammdaten Mitarb.'!O186="","",'1042Bd Stammdaten Mitarb.'!O186)</f>
        <v/>
      </c>
      <c r="G190" s="343" t="str">
        <f>IF('1042Bd Stammdaten Mitarb.'!P186="","",'1042Bd Stammdaten Mitarb.'!P186)</f>
        <v/>
      </c>
      <c r="H190" s="344" t="str">
        <f>IF('1042Bd Stammdaten Mitarb.'!Q186="","",'1042Bd Stammdaten Mitarb.'!Q186)</f>
        <v/>
      </c>
      <c r="I190" s="345" t="str">
        <f>IF('1042Bd Stammdaten Mitarb.'!R186="","",'1042Bd Stammdaten Mitarb.'!R186)</f>
        <v/>
      </c>
      <c r="J190" s="346" t="str">
        <f t="shared" si="58"/>
        <v/>
      </c>
      <c r="K190" s="342" t="str">
        <f t="shared" si="59"/>
        <v/>
      </c>
      <c r="L190" s="342" t="str">
        <f>IF('1042Bd Stammdaten Mitarb.'!S186="","",'1042Bd Stammdaten Mitarb.'!S186)</f>
        <v/>
      </c>
      <c r="M190" s="347" t="str">
        <f t="shared" si="60"/>
        <v/>
      </c>
      <c r="N190" s="340" t="str">
        <f t="shared" si="61"/>
        <v/>
      </c>
      <c r="O190" s="348" t="str">
        <f t="shared" si="62"/>
        <v/>
      </c>
      <c r="P190" s="349" t="str">
        <f t="shared" si="63"/>
        <v/>
      </c>
      <c r="Q190" s="350" t="str">
        <f t="shared" si="64"/>
        <v/>
      </c>
      <c r="R190" s="351" t="str">
        <f t="shared" si="65"/>
        <v/>
      </c>
      <c r="S190" s="340" t="str">
        <f t="shared" si="66"/>
        <v/>
      </c>
      <c r="T190" s="342" t="str">
        <f>IF(R190="","",MAX((O190-AR190)*'1042Ad Antrag'!$B$31,0))</f>
        <v/>
      </c>
      <c r="U190" s="352" t="str">
        <f t="shared" si="67"/>
        <v/>
      </c>
      <c r="V190" s="262"/>
      <c r="W190" s="263"/>
      <c r="X190" s="190" t="str">
        <f>'1042Bd Stammdaten Mitarb.'!M186</f>
        <v/>
      </c>
      <c r="Y190" s="264" t="str">
        <f t="shared" si="68"/>
        <v/>
      </c>
      <c r="Z190" s="265" t="str">
        <f>IF(A190="","",'1042Bd Stammdaten Mitarb.'!Q186-'1042Bd Stammdaten Mitarb.'!R186)</f>
        <v/>
      </c>
      <c r="AA190" s="265" t="str">
        <f t="shared" si="69"/>
        <v/>
      </c>
      <c r="AB190" s="266" t="str">
        <f t="shared" si="70"/>
        <v/>
      </c>
      <c r="AC190" s="266" t="str">
        <f t="shared" si="71"/>
        <v/>
      </c>
      <c r="AD190" s="266" t="str">
        <f t="shared" si="72"/>
        <v/>
      </c>
      <c r="AE190" s="267" t="str">
        <f t="shared" si="73"/>
        <v/>
      </c>
      <c r="AF190" s="267" t="str">
        <f>IF(K190="","",K190*AF$8 - MAX('1042Bd Stammdaten Mitarb.'!S186-M190,0))</f>
        <v/>
      </c>
      <c r="AG190" s="267" t="str">
        <f t="shared" si="74"/>
        <v/>
      </c>
      <c r="AH190" s="267" t="str">
        <f t="shared" si="75"/>
        <v/>
      </c>
      <c r="AI190" s="267" t="str">
        <f t="shared" si="76"/>
        <v/>
      </c>
      <c r="AJ190" s="267" t="str">
        <f>IF(OR($C190="",K190="",O190=""),"",MAX(P190+'1042Bd Stammdaten Mitarb.'!T186-O190,0))</f>
        <v/>
      </c>
      <c r="AK190" s="267" t="str">
        <f>IF('1042Bd Stammdaten Mitarb.'!T186="","",'1042Bd Stammdaten Mitarb.'!T186)</f>
        <v/>
      </c>
      <c r="AL190" s="267" t="str">
        <f t="shared" si="77"/>
        <v/>
      </c>
      <c r="AM190" s="268" t="str">
        <f t="shared" si="78"/>
        <v/>
      </c>
      <c r="AN190" s="269" t="str">
        <f t="shared" si="79"/>
        <v/>
      </c>
      <c r="AO190" s="267" t="str">
        <f t="shared" si="80"/>
        <v/>
      </c>
      <c r="AP190" s="267" t="str">
        <f>IF(E190="","",'1042Bd Stammdaten Mitarb.'!P186)</f>
        <v/>
      </c>
      <c r="AQ190" s="270">
        <f>IF('1042Bd Stammdaten Mitarb.'!Y186&gt;0,AG190,0)</f>
        <v>0</v>
      </c>
      <c r="AR190" s="271">
        <f>IF('1042Bd Stammdaten Mitarb.'!Y186&gt;0,'1042Bd Stammdaten Mitarb.'!T186,0)</f>
        <v>0</v>
      </c>
      <c r="AS190" s="267" t="str">
        <f t="shared" si="81"/>
        <v/>
      </c>
      <c r="AT190" s="267">
        <f>'1042Bd Stammdaten Mitarb.'!P186</f>
        <v>0</v>
      </c>
      <c r="AU190" s="267">
        <f t="shared" si="82"/>
        <v>0</v>
      </c>
      <c r="AV190" s="272"/>
    </row>
    <row r="191" spans="1:48" s="57" customFormat="1" ht="16.899999999999999" customHeight="1" x14ac:dyDescent="0.25">
      <c r="A191" s="304" t="str">
        <f>IF('1042Bd Stammdaten Mitarb.'!A187="","",'1042Bd Stammdaten Mitarb.'!A187)</f>
        <v/>
      </c>
      <c r="B191" s="305" t="str">
        <f>IF('1042Bd Stammdaten Mitarb.'!B187="","",'1042Bd Stammdaten Mitarb.'!B187)</f>
        <v/>
      </c>
      <c r="C191" s="261" t="str">
        <f>IF('1042Bd Stammdaten Mitarb.'!C187="","",'1042Bd Stammdaten Mitarb.'!C187)</f>
        <v/>
      </c>
      <c r="D191" s="340" t="str">
        <f>IF('1042Bd Stammdaten Mitarb.'!AJ187="","",'1042Bd Stammdaten Mitarb.'!AJ187)</f>
        <v/>
      </c>
      <c r="E191" s="341" t="str">
        <f>IF('1042Bd Stammdaten Mitarb.'!N187="","",'1042Bd Stammdaten Mitarb.'!N187)</f>
        <v/>
      </c>
      <c r="F191" s="342" t="str">
        <f>IF('1042Bd Stammdaten Mitarb.'!O187="","",'1042Bd Stammdaten Mitarb.'!O187)</f>
        <v/>
      </c>
      <c r="G191" s="343" t="str">
        <f>IF('1042Bd Stammdaten Mitarb.'!P187="","",'1042Bd Stammdaten Mitarb.'!P187)</f>
        <v/>
      </c>
      <c r="H191" s="344" t="str">
        <f>IF('1042Bd Stammdaten Mitarb.'!Q187="","",'1042Bd Stammdaten Mitarb.'!Q187)</f>
        <v/>
      </c>
      <c r="I191" s="345" t="str">
        <f>IF('1042Bd Stammdaten Mitarb.'!R187="","",'1042Bd Stammdaten Mitarb.'!R187)</f>
        <v/>
      </c>
      <c r="J191" s="346" t="str">
        <f t="shared" si="58"/>
        <v/>
      </c>
      <c r="K191" s="342" t="str">
        <f t="shared" si="59"/>
        <v/>
      </c>
      <c r="L191" s="342" t="str">
        <f>IF('1042Bd Stammdaten Mitarb.'!S187="","",'1042Bd Stammdaten Mitarb.'!S187)</f>
        <v/>
      </c>
      <c r="M191" s="347" t="str">
        <f t="shared" si="60"/>
        <v/>
      </c>
      <c r="N191" s="340" t="str">
        <f t="shared" si="61"/>
        <v/>
      </c>
      <c r="O191" s="348" t="str">
        <f t="shared" si="62"/>
        <v/>
      </c>
      <c r="P191" s="349" t="str">
        <f t="shared" si="63"/>
        <v/>
      </c>
      <c r="Q191" s="350" t="str">
        <f t="shared" si="64"/>
        <v/>
      </c>
      <c r="R191" s="351" t="str">
        <f t="shared" si="65"/>
        <v/>
      </c>
      <c r="S191" s="340" t="str">
        <f t="shared" si="66"/>
        <v/>
      </c>
      <c r="T191" s="342" t="str">
        <f>IF(R191="","",MAX((O191-AR191)*'1042Ad Antrag'!$B$31,0))</f>
        <v/>
      </c>
      <c r="U191" s="352" t="str">
        <f t="shared" si="67"/>
        <v/>
      </c>
      <c r="V191" s="262"/>
      <c r="W191" s="263"/>
      <c r="X191" s="190" t="str">
        <f>'1042Bd Stammdaten Mitarb.'!M187</f>
        <v/>
      </c>
      <c r="Y191" s="264" t="str">
        <f t="shared" si="68"/>
        <v/>
      </c>
      <c r="Z191" s="265" t="str">
        <f>IF(A191="","",'1042Bd Stammdaten Mitarb.'!Q187-'1042Bd Stammdaten Mitarb.'!R187)</f>
        <v/>
      </c>
      <c r="AA191" s="265" t="str">
        <f t="shared" si="69"/>
        <v/>
      </c>
      <c r="AB191" s="266" t="str">
        <f t="shared" si="70"/>
        <v/>
      </c>
      <c r="AC191" s="266" t="str">
        <f t="shared" si="71"/>
        <v/>
      </c>
      <c r="AD191" s="266" t="str">
        <f t="shared" si="72"/>
        <v/>
      </c>
      <c r="AE191" s="267" t="str">
        <f t="shared" si="73"/>
        <v/>
      </c>
      <c r="AF191" s="267" t="str">
        <f>IF(K191="","",K191*AF$8 - MAX('1042Bd Stammdaten Mitarb.'!S187-M191,0))</f>
        <v/>
      </c>
      <c r="AG191" s="267" t="str">
        <f t="shared" si="74"/>
        <v/>
      </c>
      <c r="AH191" s="267" t="str">
        <f t="shared" si="75"/>
        <v/>
      </c>
      <c r="AI191" s="267" t="str">
        <f t="shared" si="76"/>
        <v/>
      </c>
      <c r="AJ191" s="267" t="str">
        <f>IF(OR($C191="",K191="",O191=""),"",MAX(P191+'1042Bd Stammdaten Mitarb.'!T187-O191,0))</f>
        <v/>
      </c>
      <c r="AK191" s="267" t="str">
        <f>IF('1042Bd Stammdaten Mitarb.'!T187="","",'1042Bd Stammdaten Mitarb.'!T187)</f>
        <v/>
      </c>
      <c r="AL191" s="267" t="str">
        <f t="shared" si="77"/>
        <v/>
      </c>
      <c r="AM191" s="268" t="str">
        <f t="shared" si="78"/>
        <v/>
      </c>
      <c r="AN191" s="269" t="str">
        <f t="shared" si="79"/>
        <v/>
      </c>
      <c r="AO191" s="267" t="str">
        <f t="shared" si="80"/>
        <v/>
      </c>
      <c r="AP191" s="267" t="str">
        <f>IF(E191="","",'1042Bd Stammdaten Mitarb.'!P187)</f>
        <v/>
      </c>
      <c r="AQ191" s="270">
        <f>IF('1042Bd Stammdaten Mitarb.'!Y187&gt;0,AG191,0)</f>
        <v>0</v>
      </c>
      <c r="AR191" s="271">
        <f>IF('1042Bd Stammdaten Mitarb.'!Y187&gt;0,'1042Bd Stammdaten Mitarb.'!T187,0)</f>
        <v>0</v>
      </c>
      <c r="AS191" s="267" t="str">
        <f t="shared" si="81"/>
        <v/>
      </c>
      <c r="AT191" s="267">
        <f>'1042Bd Stammdaten Mitarb.'!P187</f>
        <v>0</v>
      </c>
      <c r="AU191" s="267">
        <f t="shared" si="82"/>
        <v>0</v>
      </c>
      <c r="AV191" s="272"/>
    </row>
    <row r="192" spans="1:48" s="57" customFormat="1" ht="16.899999999999999" customHeight="1" x14ac:dyDescent="0.25">
      <c r="A192" s="304" t="str">
        <f>IF('1042Bd Stammdaten Mitarb.'!A188="","",'1042Bd Stammdaten Mitarb.'!A188)</f>
        <v/>
      </c>
      <c r="B192" s="305" t="str">
        <f>IF('1042Bd Stammdaten Mitarb.'!B188="","",'1042Bd Stammdaten Mitarb.'!B188)</f>
        <v/>
      </c>
      <c r="C192" s="261" t="str">
        <f>IF('1042Bd Stammdaten Mitarb.'!C188="","",'1042Bd Stammdaten Mitarb.'!C188)</f>
        <v/>
      </c>
      <c r="D192" s="340" t="str">
        <f>IF('1042Bd Stammdaten Mitarb.'!AJ188="","",'1042Bd Stammdaten Mitarb.'!AJ188)</f>
        <v/>
      </c>
      <c r="E192" s="341" t="str">
        <f>IF('1042Bd Stammdaten Mitarb.'!N188="","",'1042Bd Stammdaten Mitarb.'!N188)</f>
        <v/>
      </c>
      <c r="F192" s="342" t="str">
        <f>IF('1042Bd Stammdaten Mitarb.'!O188="","",'1042Bd Stammdaten Mitarb.'!O188)</f>
        <v/>
      </c>
      <c r="G192" s="343" t="str">
        <f>IF('1042Bd Stammdaten Mitarb.'!P188="","",'1042Bd Stammdaten Mitarb.'!P188)</f>
        <v/>
      </c>
      <c r="H192" s="344" t="str">
        <f>IF('1042Bd Stammdaten Mitarb.'!Q188="","",'1042Bd Stammdaten Mitarb.'!Q188)</f>
        <v/>
      </c>
      <c r="I192" s="345" t="str">
        <f>IF('1042Bd Stammdaten Mitarb.'!R188="","",'1042Bd Stammdaten Mitarb.'!R188)</f>
        <v/>
      </c>
      <c r="J192" s="346" t="str">
        <f t="shared" si="58"/>
        <v/>
      </c>
      <c r="K192" s="342" t="str">
        <f t="shared" si="59"/>
        <v/>
      </c>
      <c r="L192" s="342" t="str">
        <f>IF('1042Bd Stammdaten Mitarb.'!S188="","",'1042Bd Stammdaten Mitarb.'!S188)</f>
        <v/>
      </c>
      <c r="M192" s="347" t="str">
        <f t="shared" si="60"/>
        <v/>
      </c>
      <c r="N192" s="340" t="str">
        <f t="shared" si="61"/>
        <v/>
      </c>
      <c r="O192" s="348" t="str">
        <f t="shared" si="62"/>
        <v/>
      </c>
      <c r="P192" s="349" t="str">
        <f t="shared" si="63"/>
        <v/>
      </c>
      <c r="Q192" s="350" t="str">
        <f t="shared" si="64"/>
        <v/>
      </c>
      <c r="R192" s="351" t="str">
        <f t="shared" si="65"/>
        <v/>
      </c>
      <c r="S192" s="340" t="str">
        <f t="shared" si="66"/>
        <v/>
      </c>
      <c r="T192" s="342" t="str">
        <f>IF(R192="","",MAX((O192-AR192)*'1042Ad Antrag'!$B$31,0))</f>
        <v/>
      </c>
      <c r="U192" s="352" t="str">
        <f t="shared" si="67"/>
        <v/>
      </c>
      <c r="V192" s="262"/>
      <c r="W192" s="263"/>
      <c r="X192" s="190" t="str">
        <f>'1042Bd Stammdaten Mitarb.'!M188</f>
        <v/>
      </c>
      <c r="Y192" s="264" t="str">
        <f t="shared" si="68"/>
        <v/>
      </c>
      <c r="Z192" s="265" t="str">
        <f>IF(A192="","",'1042Bd Stammdaten Mitarb.'!Q188-'1042Bd Stammdaten Mitarb.'!R188)</f>
        <v/>
      </c>
      <c r="AA192" s="265" t="str">
        <f t="shared" si="69"/>
        <v/>
      </c>
      <c r="AB192" s="266" t="str">
        <f t="shared" si="70"/>
        <v/>
      </c>
      <c r="AC192" s="266" t="str">
        <f t="shared" si="71"/>
        <v/>
      </c>
      <c r="AD192" s="266" t="str">
        <f t="shared" si="72"/>
        <v/>
      </c>
      <c r="AE192" s="267" t="str">
        <f t="shared" si="73"/>
        <v/>
      </c>
      <c r="AF192" s="267" t="str">
        <f>IF(K192="","",K192*AF$8 - MAX('1042Bd Stammdaten Mitarb.'!S188-M192,0))</f>
        <v/>
      </c>
      <c r="AG192" s="267" t="str">
        <f t="shared" si="74"/>
        <v/>
      </c>
      <c r="AH192" s="267" t="str">
        <f t="shared" si="75"/>
        <v/>
      </c>
      <c r="AI192" s="267" t="str">
        <f t="shared" si="76"/>
        <v/>
      </c>
      <c r="AJ192" s="267" t="str">
        <f>IF(OR($C192="",K192="",O192=""),"",MAX(P192+'1042Bd Stammdaten Mitarb.'!T188-O192,0))</f>
        <v/>
      </c>
      <c r="AK192" s="267" t="str">
        <f>IF('1042Bd Stammdaten Mitarb.'!T188="","",'1042Bd Stammdaten Mitarb.'!T188)</f>
        <v/>
      </c>
      <c r="AL192" s="267" t="str">
        <f t="shared" si="77"/>
        <v/>
      </c>
      <c r="AM192" s="268" t="str">
        <f t="shared" si="78"/>
        <v/>
      </c>
      <c r="AN192" s="269" t="str">
        <f t="shared" si="79"/>
        <v/>
      </c>
      <c r="AO192" s="267" t="str">
        <f t="shared" si="80"/>
        <v/>
      </c>
      <c r="AP192" s="267" t="str">
        <f>IF(E192="","",'1042Bd Stammdaten Mitarb.'!P188)</f>
        <v/>
      </c>
      <c r="AQ192" s="270">
        <f>IF('1042Bd Stammdaten Mitarb.'!Y188&gt;0,AG192,0)</f>
        <v>0</v>
      </c>
      <c r="AR192" s="271">
        <f>IF('1042Bd Stammdaten Mitarb.'!Y188&gt;0,'1042Bd Stammdaten Mitarb.'!T188,0)</f>
        <v>0</v>
      </c>
      <c r="AS192" s="267" t="str">
        <f t="shared" si="81"/>
        <v/>
      </c>
      <c r="AT192" s="267">
        <f>'1042Bd Stammdaten Mitarb.'!P188</f>
        <v>0</v>
      </c>
      <c r="AU192" s="267">
        <f t="shared" si="82"/>
        <v>0</v>
      </c>
      <c r="AV192" s="272"/>
    </row>
    <row r="193" spans="1:48" s="57" customFormat="1" ht="16.899999999999999" customHeight="1" x14ac:dyDescent="0.25">
      <c r="A193" s="304" t="str">
        <f>IF('1042Bd Stammdaten Mitarb.'!A189="","",'1042Bd Stammdaten Mitarb.'!A189)</f>
        <v/>
      </c>
      <c r="B193" s="305" t="str">
        <f>IF('1042Bd Stammdaten Mitarb.'!B189="","",'1042Bd Stammdaten Mitarb.'!B189)</f>
        <v/>
      </c>
      <c r="C193" s="261" t="str">
        <f>IF('1042Bd Stammdaten Mitarb.'!C189="","",'1042Bd Stammdaten Mitarb.'!C189)</f>
        <v/>
      </c>
      <c r="D193" s="340" t="str">
        <f>IF('1042Bd Stammdaten Mitarb.'!AJ189="","",'1042Bd Stammdaten Mitarb.'!AJ189)</f>
        <v/>
      </c>
      <c r="E193" s="341" t="str">
        <f>IF('1042Bd Stammdaten Mitarb.'!N189="","",'1042Bd Stammdaten Mitarb.'!N189)</f>
        <v/>
      </c>
      <c r="F193" s="342" t="str">
        <f>IF('1042Bd Stammdaten Mitarb.'!O189="","",'1042Bd Stammdaten Mitarb.'!O189)</f>
        <v/>
      </c>
      <c r="G193" s="343" t="str">
        <f>IF('1042Bd Stammdaten Mitarb.'!P189="","",'1042Bd Stammdaten Mitarb.'!P189)</f>
        <v/>
      </c>
      <c r="H193" s="344" t="str">
        <f>IF('1042Bd Stammdaten Mitarb.'!Q189="","",'1042Bd Stammdaten Mitarb.'!Q189)</f>
        <v/>
      </c>
      <c r="I193" s="345" t="str">
        <f>IF('1042Bd Stammdaten Mitarb.'!R189="","",'1042Bd Stammdaten Mitarb.'!R189)</f>
        <v/>
      </c>
      <c r="J193" s="346" t="str">
        <f t="shared" si="58"/>
        <v/>
      </c>
      <c r="K193" s="342" t="str">
        <f t="shared" si="59"/>
        <v/>
      </c>
      <c r="L193" s="342" t="str">
        <f>IF('1042Bd Stammdaten Mitarb.'!S189="","",'1042Bd Stammdaten Mitarb.'!S189)</f>
        <v/>
      </c>
      <c r="M193" s="347" t="str">
        <f t="shared" si="60"/>
        <v/>
      </c>
      <c r="N193" s="340" t="str">
        <f t="shared" si="61"/>
        <v/>
      </c>
      <c r="O193" s="348" t="str">
        <f t="shared" si="62"/>
        <v/>
      </c>
      <c r="P193" s="349" t="str">
        <f t="shared" si="63"/>
        <v/>
      </c>
      <c r="Q193" s="350" t="str">
        <f t="shared" si="64"/>
        <v/>
      </c>
      <c r="R193" s="351" t="str">
        <f t="shared" si="65"/>
        <v/>
      </c>
      <c r="S193" s="340" t="str">
        <f t="shared" si="66"/>
        <v/>
      </c>
      <c r="T193" s="342" t="str">
        <f>IF(R193="","",MAX((O193-AR193)*'1042Ad Antrag'!$B$31,0))</f>
        <v/>
      </c>
      <c r="U193" s="352" t="str">
        <f t="shared" si="67"/>
        <v/>
      </c>
      <c r="V193" s="262"/>
      <c r="W193" s="263"/>
      <c r="X193" s="190" t="str">
        <f>'1042Bd Stammdaten Mitarb.'!M189</f>
        <v/>
      </c>
      <c r="Y193" s="264" t="str">
        <f t="shared" si="68"/>
        <v/>
      </c>
      <c r="Z193" s="265" t="str">
        <f>IF(A193="","",'1042Bd Stammdaten Mitarb.'!Q189-'1042Bd Stammdaten Mitarb.'!R189)</f>
        <v/>
      </c>
      <c r="AA193" s="265" t="str">
        <f t="shared" si="69"/>
        <v/>
      </c>
      <c r="AB193" s="266" t="str">
        <f t="shared" si="70"/>
        <v/>
      </c>
      <c r="AC193" s="266" t="str">
        <f t="shared" si="71"/>
        <v/>
      </c>
      <c r="AD193" s="266" t="str">
        <f t="shared" si="72"/>
        <v/>
      </c>
      <c r="AE193" s="267" t="str">
        <f t="shared" si="73"/>
        <v/>
      </c>
      <c r="AF193" s="267" t="str">
        <f>IF(K193="","",K193*AF$8 - MAX('1042Bd Stammdaten Mitarb.'!S189-M193,0))</f>
        <v/>
      </c>
      <c r="AG193" s="267" t="str">
        <f t="shared" si="74"/>
        <v/>
      </c>
      <c r="AH193" s="267" t="str">
        <f t="shared" si="75"/>
        <v/>
      </c>
      <c r="AI193" s="267" t="str">
        <f t="shared" si="76"/>
        <v/>
      </c>
      <c r="AJ193" s="267" t="str">
        <f>IF(OR($C193="",K193="",O193=""),"",MAX(P193+'1042Bd Stammdaten Mitarb.'!T189-O193,0))</f>
        <v/>
      </c>
      <c r="AK193" s="267" t="str">
        <f>IF('1042Bd Stammdaten Mitarb.'!T189="","",'1042Bd Stammdaten Mitarb.'!T189)</f>
        <v/>
      </c>
      <c r="AL193" s="267" t="str">
        <f t="shared" si="77"/>
        <v/>
      </c>
      <c r="AM193" s="268" t="str">
        <f t="shared" si="78"/>
        <v/>
      </c>
      <c r="AN193" s="269" t="str">
        <f t="shared" si="79"/>
        <v/>
      </c>
      <c r="AO193" s="267" t="str">
        <f t="shared" si="80"/>
        <v/>
      </c>
      <c r="AP193" s="267" t="str">
        <f>IF(E193="","",'1042Bd Stammdaten Mitarb.'!P189)</f>
        <v/>
      </c>
      <c r="AQ193" s="270">
        <f>IF('1042Bd Stammdaten Mitarb.'!Y189&gt;0,AG193,0)</f>
        <v>0</v>
      </c>
      <c r="AR193" s="271">
        <f>IF('1042Bd Stammdaten Mitarb.'!Y189&gt;0,'1042Bd Stammdaten Mitarb.'!T189,0)</f>
        <v>0</v>
      </c>
      <c r="AS193" s="267" t="str">
        <f t="shared" si="81"/>
        <v/>
      </c>
      <c r="AT193" s="267">
        <f>'1042Bd Stammdaten Mitarb.'!P189</f>
        <v>0</v>
      </c>
      <c r="AU193" s="267">
        <f t="shared" si="82"/>
        <v>0</v>
      </c>
      <c r="AV193" s="272"/>
    </row>
    <row r="194" spans="1:48" s="57" customFormat="1" ht="16.899999999999999" customHeight="1" x14ac:dyDescent="0.25">
      <c r="A194" s="304" t="str">
        <f>IF('1042Bd Stammdaten Mitarb.'!A190="","",'1042Bd Stammdaten Mitarb.'!A190)</f>
        <v/>
      </c>
      <c r="B194" s="305" t="str">
        <f>IF('1042Bd Stammdaten Mitarb.'!B190="","",'1042Bd Stammdaten Mitarb.'!B190)</f>
        <v/>
      </c>
      <c r="C194" s="261" t="str">
        <f>IF('1042Bd Stammdaten Mitarb.'!C190="","",'1042Bd Stammdaten Mitarb.'!C190)</f>
        <v/>
      </c>
      <c r="D194" s="340" t="str">
        <f>IF('1042Bd Stammdaten Mitarb.'!AJ190="","",'1042Bd Stammdaten Mitarb.'!AJ190)</f>
        <v/>
      </c>
      <c r="E194" s="341" t="str">
        <f>IF('1042Bd Stammdaten Mitarb.'!N190="","",'1042Bd Stammdaten Mitarb.'!N190)</f>
        <v/>
      </c>
      <c r="F194" s="342" t="str">
        <f>IF('1042Bd Stammdaten Mitarb.'!O190="","",'1042Bd Stammdaten Mitarb.'!O190)</f>
        <v/>
      </c>
      <c r="G194" s="343" t="str">
        <f>IF('1042Bd Stammdaten Mitarb.'!P190="","",'1042Bd Stammdaten Mitarb.'!P190)</f>
        <v/>
      </c>
      <c r="H194" s="344" t="str">
        <f>IF('1042Bd Stammdaten Mitarb.'!Q190="","",'1042Bd Stammdaten Mitarb.'!Q190)</f>
        <v/>
      </c>
      <c r="I194" s="345" t="str">
        <f>IF('1042Bd Stammdaten Mitarb.'!R190="","",'1042Bd Stammdaten Mitarb.'!R190)</f>
        <v/>
      </c>
      <c r="J194" s="346" t="str">
        <f t="shared" si="58"/>
        <v/>
      </c>
      <c r="K194" s="342" t="str">
        <f t="shared" si="59"/>
        <v/>
      </c>
      <c r="L194" s="342" t="str">
        <f>IF('1042Bd Stammdaten Mitarb.'!S190="","",'1042Bd Stammdaten Mitarb.'!S190)</f>
        <v/>
      </c>
      <c r="M194" s="347" t="str">
        <f t="shared" si="60"/>
        <v/>
      </c>
      <c r="N194" s="340" t="str">
        <f t="shared" si="61"/>
        <v/>
      </c>
      <c r="O194" s="348" t="str">
        <f t="shared" si="62"/>
        <v/>
      </c>
      <c r="P194" s="349" t="str">
        <f t="shared" si="63"/>
        <v/>
      </c>
      <c r="Q194" s="350" t="str">
        <f t="shared" si="64"/>
        <v/>
      </c>
      <c r="R194" s="351" t="str">
        <f t="shared" si="65"/>
        <v/>
      </c>
      <c r="S194" s="340" t="str">
        <f t="shared" si="66"/>
        <v/>
      </c>
      <c r="T194" s="342" t="str">
        <f>IF(R194="","",MAX((O194-AR194)*'1042Ad Antrag'!$B$31,0))</f>
        <v/>
      </c>
      <c r="U194" s="352" t="str">
        <f t="shared" si="67"/>
        <v/>
      </c>
      <c r="V194" s="262"/>
      <c r="W194" s="263"/>
      <c r="X194" s="190" t="str">
        <f>'1042Bd Stammdaten Mitarb.'!M190</f>
        <v/>
      </c>
      <c r="Y194" s="264" t="str">
        <f t="shared" si="68"/>
        <v/>
      </c>
      <c r="Z194" s="265" t="str">
        <f>IF(A194="","",'1042Bd Stammdaten Mitarb.'!Q190-'1042Bd Stammdaten Mitarb.'!R190)</f>
        <v/>
      </c>
      <c r="AA194" s="265" t="str">
        <f t="shared" si="69"/>
        <v/>
      </c>
      <c r="AB194" s="266" t="str">
        <f t="shared" si="70"/>
        <v/>
      </c>
      <c r="AC194" s="266" t="str">
        <f t="shared" si="71"/>
        <v/>
      </c>
      <c r="AD194" s="266" t="str">
        <f t="shared" si="72"/>
        <v/>
      </c>
      <c r="AE194" s="267" t="str">
        <f t="shared" si="73"/>
        <v/>
      </c>
      <c r="AF194" s="267" t="str">
        <f>IF(K194="","",K194*AF$8 - MAX('1042Bd Stammdaten Mitarb.'!S190-M194,0))</f>
        <v/>
      </c>
      <c r="AG194" s="267" t="str">
        <f t="shared" si="74"/>
        <v/>
      </c>
      <c r="AH194" s="267" t="str">
        <f t="shared" si="75"/>
        <v/>
      </c>
      <c r="AI194" s="267" t="str">
        <f t="shared" si="76"/>
        <v/>
      </c>
      <c r="AJ194" s="267" t="str">
        <f>IF(OR($C194="",K194="",O194=""),"",MAX(P194+'1042Bd Stammdaten Mitarb.'!T190-O194,0))</f>
        <v/>
      </c>
      <c r="AK194" s="267" t="str">
        <f>IF('1042Bd Stammdaten Mitarb.'!T190="","",'1042Bd Stammdaten Mitarb.'!T190)</f>
        <v/>
      </c>
      <c r="AL194" s="267" t="str">
        <f t="shared" si="77"/>
        <v/>
      </c>
      <c r="AM194" s="268" t="str">
        <f t="shared" si="78"/>
        <v/>
      </c>
      <c r="AN194" s="269" t="str">
        <f t="shared" si="79"/>
        <v/>
      </c>
      <c r="AO194" s="267" t="str">
        <f t="shared" si="80"/>
        <v/>
      </c>
      <c r="AP194" s="267" t="str">
        <f>IF(E194="","",'1042Bd Stammdaten Mitarb.'!P190)</f>
        <v/>
      </c>
      <c r="AQ194" s="270">
        <f>IF('1042Bd Stammdaten Mitarb.'!Y190&gt;0,AG194,0)</f>
        <v>0</v>
      </c>
      <c r="AR194" s="271">
        <f>IF('1042Bd Stammdaten Mitarb.'!Y190&gt;0,'1042Bd Stammdaten Mitarb.'!T190,0)</f>
        <v>0</v>
      </c>
      <c r="AS194" s="267" t="str">
        <f t="shared" si="81"/>
        <v/>
      </c>
      <c r="AT194" s="267">
        <f>'1042Bd Stammdaten Mitarb.'!P190</f>
        <v>0</v>
      </c>
      <c r="AU194" s="267">
        <f t="shared" si="82"/>
        <v>0</v>
      </c>
      <c r="AV194" s="272"/>
    </row>
    <row r="195" spans="1:48" s="57" customFormat="1" ht="16.899999999999999" customHeight="1" x14ac:dyDescent="0.25">
      <c r="A195" s="304" t="str">
        <f>IF('1042Bd Stammdaten Mitarb.'!A191="","",'1042Bd Stammdaten Mitarb.'!A191)</f>
        <v/>
      </c>
      <c r="B195" s="305" t="str">
        <f>IF('1042Bd Stammdaten Mitarb.'!B191="","",'1042Bd Stammdaten Mitarb.'!B191)</f>
        <v/>
      </c>
      <c r="C195" s="261" t="str">
        <f>IF('1042Bd Stammdaten Mitarb.'!C191="","",'1042Bd Stammdaten Mitarb.'!C191)</f>
        <v/>
      </c>
      <c r="D195" s="340" t="str">
        <f>IF('1042Bd Stammdaten Mitarb.'!AJ191="","",'1042Bd Stammdaten Mitarb.'!AJ191)</f>
        <v/>
      </c>
      <c r="E195" s="341" t="str">
        <f>IF('1042Bd Stammdaten Mitarb.'!N191="","",'1042Bd Stammdaten Mitarb.'!N191)</f>
        <v/>
      </c>
      <c r="F195" s="342" t="str">
        <f>IF('1042Bd Stammdaten Mitarb.'!O191="","",'1042Bd Stammdaten Mitarb.'!O191)</f>
        <v/>
      </c>
      <c r="G195" s="343" t="str">
        <f>IF('1042Bd Stammdaten Mitarb.'!P191="","",'1042Bd Stammdaten Mitarb.'!P191)</f>
        <v/>
      </c>
      <c r="H195" s="344" t="str">
        <f>IF('1042Bd Stammdaten Mitarb.'!Q191="","",'1042Bd Stammdaten Mitarb.'!Q191)</f>
        <v/>
      </c>
      <c r="I195" s="345" t="str">
        <f>IF('1042Bd Stammdaten Mitarb.'!R191="","",'1042Bd Stammdaten Mitarb.'!R191)</f>
        <v/>
      </c>
      <c r="J195" s="346" t="str">
        <f t="shared" si="58"/>
        <v/>
      </c>
      <c r="K195" s="342" t="str">
        <f t="shared" si="59"/>
        <v/>
      </c>
      <c r="L195" s="342" t="str">
        <f>IF('1042Bd Stammdaten Mitarb.'!S191="","",'1042Bd Stammdaten Mitarb.'!S191)</f>
        <v/>
      </c>
      <c r="M195" s="347" t="str">
        <f t="shared" si="60"/>
        <v/>
      </c>
      <c r="N195" s="340" t="str">
        <f t="shared" si="61"/>
        <v/>
      </c>
      <c r="O195" s="348" t="str">
        <f t="shared" si="62"/>
        <v/>
      </c>
      <c r="P195" s="349" t="str">
        <f t="shared" si="63"/>
        <v/>
      </c>
      <c r="Q195" s="350" t="str">
        <f t="shared" si="64"/>
        <v/>
      </c>
      <c r="R195" s="351" t="str">
        <f t="shared" si="65"/>
        <v/>
      </c>
      <c r="S195" s="340" t="str">
        <f t="shared" si="66"/>
        <v/>
      </c>
      <c r="T195" s="342" t="str">
        <f>IF(R195="","",MAX((O195-AR195)*'1042Ad Antrag'!$B$31,0))</f>
        <v/>
      </c>
      <c r="U195" s="352" t="str">
        <f t="shared" si="67"/>
        <v/>
      </c>
      <c r="V195" s="262"/>
      <c r="W195" s="263"/>
      <c r="X195" s="190" t="str">
        <f>'1042Bd Stammdaten Mitarb.'!M191</f>
        <v/>
      </c>
      <c r="Y195" s="264" t="str">
        <f t="shared" si="68"/>
        <v/>
      </c>
      <c r="Z195" s="265" t="str">
        <f>IF(A195="","",'1042Bd Stammdaten Mitarb.'!Q191-'1042Bd Stammdaten Mitarb.'!R191)</f>
        <v/>
      </c>
      <c r="AA195" s="265" t="str">
        <f t="shared" si="69"/>
        <v/>
      </c>
      <c r="AB195" s="266" t="str">
        <f t="shared" si="70"/>
        <v/>
      </c>
      <c r="AC195" s="266" t="str">
        <f t="shared" si="71"/>
        <v/>
      </c>
      <c r="AD195" s="266" t="str">
        <f t="shared" si="72"/>
        <v/>
      </c>
      <c r="AE195" s="267" t="str">
        <f t="shared" si="73"/>
        <v/>
      </c>
      <c r="AF195" s="267" t="str">
        <f>IF(K195="","",K195*AF$8 - MAX('1042Bd Stammdaten Mitarb.'!S191-M195,0))</f>
        <v/>
      </c>
      <c r="AG195" s="267" t="str">
        <f t="shared" si="74"/>
        <v/>
      </c>
      <c r="AH195" s="267" t="str">
        <f t="shared" si="75"/>
        <v/>
      </c>
      <c r="AI195" s="267" t="str">
        <f t="shared" si="76"/>
        <v/>
      </c>
      <c r="AJ195" s="267" t="str">
        <f>IF(OR($C195="",K195="",O195=""),"",MAX(P195+'1042Bd Stammdaten Mitarb.'!T191-O195,0))</f>
        <v/>
      </c>
      <c r="AK195" s="267" t="str">
        <f>IF('1042Bd Stammdaten Mitarb.'!T191="","",'1042Bd Stammdaten Mitarb.'!T191)</f>
        <v/>
      </c>
      <c r="AL195" s="267" t="str">
        <f t="shared" si="77"/>
        <v/>
      </c>
      <c r="AM195" s="268" t="str">
        <f t="shared" si="78"/>
        <v/>
      </c>
      <c r="AN195" s="269" t="str">
        <f t="shared" si="79"/>
        <v/>
      </c>
      <c r="AO195" s="267" t="str">
        <f t="shared" si="80"/>
        <v/>
      </c>
      <c r="AP195" s="267" t="str">
        <f>IF(E195="","",'1042Bd Stammdaten Mitarb.'!P191)</f>
        <v/>
      </c>
      <c r="AQ195" s="270">
        <f>IF('1042Bd Stammdaten Mitarb.'!Y191&gt;0,AG195,0)</f>
        <v>0</v>
      </c>
      <c r="AR195" s="271">
        <f>IF('1042Bd Stammdaten Mitarb.'!Y191&gt;0,'1042Bd Stammdaten Mitarb.'!T191,0)</f>
        <v>0</v>
      </c>
      <c r="AS195" s="267" t="str">
        <f t="shared" si="81"/>
        <v/>
      </c>
      <c r="AT195" s="267">
        <f>'1042Bd Stammdaten Mitarb.'!P191</f>
        <v>0</v>
      </c>
      <c r="AU195" s="267">
        <f t="shared" si="82"/>
        <v>0</v>
      </c>
      <c r="AV195" s="272"/>
    </row>
    <row r="196" spans="1:48" s="57" customFormat="1" ht="16.899999999999999" customHeight="1" x14ac:dyDescent="0.25">
      <c r="A196" s="304" t="str">
        <f>IF('1042Bd Stammdaten Mitarb.'!A192="","",'1042Bd Stammdaten Mitarb.'!A192)</f>
        <v/>
      </c>
      <c r="B196" s="305" t="str">
        <f>IF('1042Bd Stammdaten Mitarb.'!B192="","",'1042Bd Stammdaten Mitarb.'!B192)</f>
        <v/>
      </c>
      <c r="C196" s="261" t="str">
        <f>IF('1042Bd Stammdaten Mitarb.'!C192="","",'1042Bd Stammdaten Mitarb.'!C192)</f>
        <v/>
      </c>
      <c r="D196" s="340" t="str">
        <f>IF('1042Bd Stammdaten Mitarb.'!AJ192="","",'1042Bd Stammdaten Mitarb.'!AJ192)</f>
        <v/>
      </c>
      <c r="E196" s="341" t="str">
        <f>IF('1042Bd Stammdaten Mitarb.'!N192="","",'1042Bd Stammdaten Mitarb.'!N192)</f>
        <v/>
      </c>
      <c r="F196" s="342" t="str">
        <f>IF('1042Bd Stammdaten Mitarb.'!O192="","",'1042Bd Stammdaten Mitarb.'!O192)</f>
        <v/>
      </c>
      <c r="G196" s="343" t="str">
        <f>IF('1042Bd Stammdaten Mitarb.'!P192="","",'1042Bd Stammdaten Mitarb.'!P192)</f>
        <v/>
      </c>
      <c r="H196" s="344" t="str">
        <f>IF('1042Bd Stammdaten Mitarb.'!Q192="","",'1042Bd Stammdaten Mitarb.'!Q192)</f>
        <v/>
      </c>
      <c r="I196" s="345" t="str">
        <f>IF('1042Bd Stammdaten Mitarb.'!R192="","",'1042Bd Stammdaten Mitarb.'!R192)</f>
        <v/>
      </c>
      <c r="J196" s="346" t="str">
        <f t="shared" si="58"/>
        <v/>
      </c>
      <c r="K196" s="342" t="str">
        <f t="shared" si="59"/>
        <v/>
      </c>
      <c r="L196" s="342" t="str">
        <f>IF('1042Bd Stammdaten Mitarb.'!S192="","",'1042Bd Stammdaten Mitarb.'!S192)</f>
        <v/>
      </c>
      <c r="M196" s="347" t="str">
        <f t="shared" si="60"/>
        <v/>
      </c>
      <c r="N196" s="340" t="str">
        <f t="shared" si="61"/>
        <v/>
      </c>
      <c r="O196" s="348" t="str">
        <f t="shared" si="62"/>
        <v/>
      </c>
      <c r="P196" s="349" t="str">
        <f t="shared" si="63"/>
        <v/>
      </c>
      <c r="Q196" s="350" t="str">
        <f t="shared" si="64"/>
        <v/>
      </c>
      <c r="R196" s="351" t="str">
        <f t="shared" si="65"/>
        <v/>
      </c>
      <c r="S196" s="340" t="str">
        <f t="shared" si="66"/>
        <v/>
      </c>
      <c r="T196" s="342" t="str">
        <f>IF(R196="","",MAX((O196-AR196)*'1042Ad Antrag'!$B$31,0))</f>
        <v/>
      </c>
      <c r="U196" s="352" t="str">
        <f t="shared" si="67"/>
        <v/>
      </c>
      <c r="V196" s="262"/>
      <c r="W196" s="263"/>
      <c r="X196" s="190" t="str">
        <f>'1042Bd Stammdaten Mitarb.'!M192</f>
        <v/>
      </c>
      <c r="Y196" s="264" t="str">
        <f t="shared" si="68"/>
        <v/>
      </c>
      <c r="Z196" s="265" t="str">
        <f>IF(A196="","",'1042Bd Stammdaten Mitarb.'!Q192-'1042Bd Stammdaten Mitarb.'!R192)</f>
        <v/>
      </c>
      <c r="AA196" s="265" t="str">
        <f t="shared" si="69"/>
        <v/>
      </c>
      <c r="AB196" s="266" t="str">
        <f t="shared" si="70"/>
        <v/>
      </c>
      <c r="AC196" s="266" t="str">
        <f t="shared" si="71"/>
        <v/>
      </c>
      <c r="AD196" s="266" t="str">
        <f t="shared" si="72"/>
        <v/>
      </c>
      <c r="AE196" s="267" t="str">
        <f t="shared" si="73"/>
        <v/>
      </c>
      <c r="AF196" s="267" t="str">
        <f>IF(K196="","",K196*AF$8 - MAX('1042Bd Stammdaten Mitarb.'!S192-M196,0))</f>
        <v/>
      </c>
      <c r="AG196" s="267" t="str">
        <f t="shared" si="74"/>
        <v/>
      </c>
      <c r="AH196" s="267" t="str">
        <f t="shared" si="75"/>
        <v/>
      </c>
      <c r="AI196" s="267" t="str">
        <f t="shared" si="76"/>
        <v/>
      </c>
      <c r="AJ196" s="267" t="str">
        <f>IF(OR($C196="",K196="",O196=""),"",MAX(P196+'1042Bd Stammdaten Mitarb.'!T192-O196,0))</f>
        <v/>
      </c>
      <c r="AK196" s="267" t="str">
        <f>IF('1042Bd Stammdaten Mitarb.'!T192="","",'1042Bd Stammdaten Mitarb.'!T192)</f>
        <v/>
      </c>
      <c r="AL196" s="267" t="str">
        <f t="shared" si="77"/>
        <v/>
      </c>
      <c r="AM196" s="268" t="str">
        <f t="shared" si="78"/>
        <v/>
      </c>
      <c r="AN196" s="269" t="str">
        <f t="shared" si="79"/>
        <v/>
      </c>
      <c r="AO196" s="267" t="str">
        <f t="shared" si="80"/>
        <v/>
      </c>
      <c r="AP196" s="267" t="str">
        <f>IF(E196="","",'1042Bd Stammdaten Mitarb.'!P192)</f>
        <v/>
      </c>
      <c r="AQ196" s="270">
        <f>IF('1042Bd Stammdaten Mitarb.'!Y192&gt;0,AG196,0)</f>
        <v>0</v>
      </c>
      <c r="AR196" s="271">
        <f>IF('1042Bd Stammdaten Mitarb.'!Y192&gt;0,'1042Bd Stammdaten Mitarb.'!T192,0)</f>
        <v>0</v>
      </c>
      <c r="AS196" s="267" t="str">
        <f t="shared" si="81"/>
        <v/>
      </c>
      <c r="AT196" s="267">
        <f>'1042Bd Stammdaten Mitarb.'!P192</f>
        <v>0</v>
      </c>
      <c r="AU196" s="267">
        <f t="shared" si="82"/>
        <v>0</v>
      </c>
      <c r="AV196" s="272"/>
    </row>
    <row r="197" spans="1:48" s="57" customFormat="1" ht="16.899999999999999" customHeight="1" x14ac:dyDescent="0.25">
      <c r="A197" s="304" t="str">
        <f>IF('1042Bd Stammdaten Mitarb.'!A193="","",'1042Bd Stammdaten Mitarb.'!A193)</f>
        <v/>
      </c>
      <c r="B197" s="305" t="str">
        <f>IF('1042Bd Stammdaten Mitarb.'!B193="","",'1042Bd Stammdaten Mitarb.'!B193)</f>
        <v/>
      </c>
      <c r="C197" s="261" t="str">
        <f>IF('1042Bd Stammdaten Mitarb.'!C193="","",'1042Bd Stammdaten Mitarb.'!C193)</f>
        <v/>
      </c>
      <c r="D197" s="340" t="str">
        <f>IF('1042Bd Stammdaten Mitarb.'!AJ193="","",'1042Bd Stammdaten Mitarb.'!AJ193)</f>
        <v/>
      </c>
      <c r="E197" s="341" t="str">
        <f>IF('1042Bd Stammdaten Mitarb.'!N193="","",'1042Bd Stammdaten Mitarb.'!N193)</f>
        <v/>
      </c>
      <c r="F197" s="342" t="str">
        <f>IF('1042Bd Stammdaten Mitarb.'!O193="","",'1042Bd Stammdaten Mitarb.'!O193)</f>
        <v/>
      </c>
      <c r="G197" s="343" t="str">
        <f>IF('1042Bd Stammdaten Mitarb.'!P193="","",'1042Bd Stammdaten Mitarb.'!P193)</f>
        <v/>
      </c>
      <c r="H197" s="344" t="str">
        <f>IF('1042Bd Stammdaten Mitarb.'!Q193="","",'1042Bd Stammdaten Mitarb.'!Q193)</f>
        <v/>
      </c>
      <c r="I197" s="345" t="str">
        <f>IF('1042Bd Stammdaten Mitarb.'!R193="","",'1042Bd Stammdaten Mitarb.'!R193)</f>
        <v/>
      </c>
      <c r="J197" s="346" t="str">
        <f t="shared" si="58"/>
        <v/>
      </c>
      <c r="K197" s="342" t="str">
        <f t="shared" si="59"/>
        <v/>
      </c>
      <c r="L197" s="342" t="str">
        <f>IF('1042Bd Stammdaten Mitarb.'!S193="","",'1042Bd Stammdaten Mitarb.'!S193)</f>
        <v/>
      </c>
      <c r="M197" s="347" t="str">
        <f t="shared" si="60"/>
        <v/>
      </c>
      <c r="N197" s="340" t="str">
        <f t="shared" si="61"/>
        <v/>
      </c>
      <c r="O197" s="348" t="str">
        <f t="shared" si="62"/>
        <v/>
      </c>
      <c r="P197" s="349" t="str">
        <f t="shared" si="63"/>
        <v/>
      </c>
      <c r="Q197" s="350" t="str">
        <f t="shared" si="64"/>
        <v/>
      </c>
      <c r="R197" s="351" t="str">
        <f t="shared" si="65"/>
        <v/>
      </c>
      <c r="S197" s="340" t="str">
        <f t="shared" si="66"/>
        <v/>
      </c>
      <c r="T197" s="342" t="str">
        <f>IF(R197="","",MAX((O197-AR197)*'1042Ad Antrag'!$B$31,0))</f>
        <v/>
      </c>
      <c r="U197" s="352" t="str">
        <f t="shared" si="67"/>
        <v/>
      </c>
      <c r="V197" s="262"/>
      <c r="W197" s="263"/>
      <c r="X197" s="190" t="str">
        <f>'1042Bd Stammdaten Mitarb.'!M193</f>
        <v/>
      </c>
      <c r="Y197" s="264" t="str">
        <f t="shared" si="68"/>
        <v/>
      </c>
      <c r="Z197" s="265" t="str">
        <f>IF(A197="","",'1042Bd Stammdaten Mitarb.'!Q193-'1042Bd Stammdaten Mitarb.'!R193)</f>
        <v/>
      </c>
      <c r="AA197" s="265" t="str">
        <f t="shared" si="69"/>
        <v/>
      </c>
      <c r="AB197" s="266" t="str">
        <f t="shared" si="70"/>
        <v/>
      </c>
      <c r="AC197" s="266" t="str">
        <f t="shared" si="71"/>
        <v/>
      </c>
      <c r="AD197" s="266" t="str">
        <f t="shared" si="72"/>
        <v/>
      </c>
      <c r="AE197" s="267" t="str">
        <f t="shared" si="73"/>
        <v/>
      </c>
      <c r="AF197" s="267" t="str">
        <f>IF(K197="","",K197*AF$8 - MAX('1042Bd Stammdaten Mitarb.'!S193-M197,0))</f>
        <v/>
      </c>
      <c r="AG197" s="267" t="str">
        <f t="shared" si="74"/>
        <v/>
      </c>
      <c r="AH197" s="267" t="str">
        <f t="shared" si="75"/>
        <v/>
      </c>
      <c r="AI197" s="267" t="str">
        <f t="shared" si="76"/>
        <v/>
      </c>
      <c r="AJ197" s="267" t="str">
        <f>IF(OR($C197="",K197="",O197=""),"",MAX(P197+'1042Bd Stammdaten Mitarb.'!T193-O197,0))</f>
        <v/>
      </c>
      <c r="AK197" s="267" t="str">
        <f>IF('1042Bd Stammdaten Mitarb.'!T193="","",'1042Bd Stammdaten Mitarb.'!T193)</f>
        <v/>
      </c>
      <c r="AL197" s="267" t="str">
        <f t="shared" si="77"/>
        <v/>
      </c>
      <c r="AM197" s="268" t="str">
        <f t="shared" si="78"/>
        <v/>
      </c>
      <c r="AN197" s="269" t="str">
        <f t="shared" si="79"/>
        <v/>
      </c>
      <c r="AO197" s="267" t="str">
        <f t="shared" si="80"/>
        <v/>
      </c>
      <c r="AP197" s="267" t="str">
        <f>IF(E197="","",'1042Bd Stammdaten Mitarb.'!P193)</f>
        <v/>
      </c>
      <c r="AQ197" s="270">
        <f>IF('1042Bd Stammdaten Mitarb.'!Y193&gt;0,AG197,0)</f>
        <v>0</v>
      </c>
      <c r="AR197" s="271">
        <f>IF('1042Bd Stammdaten Mitarb.'!Y193&gt;0,'1042Bd Stammdaten Mitarb.'!T193,0)</f>
        <v>0</v>
      </c>
      <c r="AS197" s="267" t="str">
        <f t="shared" si="81"/>
        <v/>
      </c>
      <c r="AT197" s="267">
        <f>'1042Bd Stammdaten Mitarb.'!P193</f>
        <v>0</v>
      </c>
      <c r="AU197" s="267">
        <f t="shared" si="82"/>
        <v>0</v>
      </c>
      <c r="AV197" s="272"/>
    </row>
    <row r="198" spans="1:48" s="57" customFormat="1" ht="16.899999999999999" customHeight="1" x14ac:dyDescent="0.25">
      <c r="A198" s="304" t="str">
        <f>IF('1042Bd Stammdaten Mitarb.'!A194="","",'1042Bd Stammdaten Mitarb.'!A194)</f>
        <v/>
      </c>
      <c r="B198" s="305" t="str">
        <f>IF('1042Bd Stammdaten Mitarb.'!B194="","",'1042Bd Stammdaten Mitarb.'!B194)</f>
        <v/>
      </c>
      <c r="C198" s="261" t="str">
        <f>IF('1042Bd Stammdaten Mitarb.'!C194="","",'1042Bd Stammdaten Mitarb.'!C194)</f>
        <v/>
      </c>
      <c r="D198" s="340" t="str">
        <f>IF('1042Bd Stammdaten Mitarb.'!AJ194="","",'1042Bd Stammdaten Mitarb.'!AJ194)</f>
        <v/>
      </c>
      <c r="E198" s="341" t="str">
        <f>IF('1042Bd Stammdaten Mitarb.'!N194="","",'1042Bd Stammdaten Mitarb.'!N194)</f>
        <v/>
      </c>
      <c r="F198" s="342" t="str">
        <f>IF('1042Bd Stammdaten Mitarb.'!O194="","",'1042Bd Stammdaten Mitarb.'!O194)</f>
        <v/>
      </c>
      <c r="G198" s="343" t="str">
        <f>IF('1042Bd Stammdaten Mitarb.'!P194="","",'1042Bd Stammdaten Mitarb.'!P194)</f>
        <v/>
      </c>
      <c r="H198" s="344" t="str">
        <f>IF('1042Bd Stammdaten Mitarb.'!Q194="","",'1042Bd Stammdaten Mitarb.'!Q194)</f>
        <v/>
      </c>
      <c r="I198" s="345" t="str">
        <f>IF('1042Bd Stammdaten Mitarb.'!R194="","",'1042Bd Stammdaten Mitarb.'!R194)</f>
        <v/>
      </c>
      <c r="J198" s="346" t="str">
        <f t="shared" si="58"/>
        <v/>
      </c>
      <c r="K198" s="342" t="str">
        <f t="shared" si="59"/>
        <v/>
      </c>
      <c r="L198" s="342" t="str">
        <f>IF('1042Bd Stammdaten Mitarb.'!S194="","",'1042Bd Stammdaten Mitarb.'!S194)</f>
        <v/>
      </c>
      <c r="M198" s="347" t="str">
        <f t="shared" si="60"/>
        <v/>
      </c>
      <c r="N198" s="340" t="str">
        <f t="shared" si="61"/>
        <v/>
      </c>
      <c r="O198" s="348" t="str">
        <f t="shared" si="62"/>
        <v/>
      </c>
      <c r="P198" s="349" t="str">
        <f t="shared" si="63"/>
        <v/>
      </c>
      <c r="Q198" s="350" t="str">
        <f t="shared" si="64"/>
        <v/>
      </c>
      <c r="R198" s="351" t="str">
        <f t="shared" si="65"/>
        <v/>
      </c>
      <c r="S198" s="340" t="str">
        <f t="shared" si="66"/>
        <v/>
      </c>
      <c r="T198" s="342" t="str">
        <f>IF(R198="","",MAX((O198-AR198)*'1042Ad Antrag'!$B$31,0))</f>
        <v/>
      </c>
      <c r="U198" s="352" t="str">
        <f t="shared" si="67"/>
        <v/>
      </c>
      <c r="V198" s="262"/>
      <c r="W198" s="263"/>
      <c r="X198" s="190" t="str">
        <f>'1042Bd Stammdaten Mitarb.'!M194</f>
        <v/>
      </c>
      <c r="Y198" s="264" t="str">
        <f t="shared" si="68"/>
        <v/>
      </c>
      <c r="Z198" s="265" t="str">
        <f>IF(A198="","",'1042Bd Stammdaten Mitarb.'!Q194-'1042Bd Stammdaten Mitarb.'!R194)</f>
        <v/>
      </c>
      <c r="AA198" s="265" t="str">
        <f t="shared" si="69"/>
        <v/>
      </c>
      <c r="AB198" s="266" t="str">
        <f t="shared" si="70"/>
        <v/>
      </c>
      <c r="AC198" s="266" t="str">
        <f t="shared" si="71"/>
        <v/>
      </c>
      <c r="AD198" s="266" t="str">
        <f t="shared" si="72"/>
        <v/>
      </c>
      <c r="AE198" s="267" t="str">
        <f t="shared" si="73"/>
        <v/>
      </c>
      <c r="AF198" s="267" t="str">
        <f>IF(K198="","",K198*AF$8 - MAX('1042Bd Stammdaten Mitarb.'!S194-M198,0))</f>
        <v/>
      </c>
      <c r="AG198" s="267" t="str">
        <f t="shared" si="74"/>
        <v/>
      </c>
      <c r="AH198" s="267" t="str">
        <f t="shared" si="75"/>
        <v/>
      </c>
      <c r="AI198" s="267" t="str">
        <f t="shared" si="76"/>
        <v/>
      </c>
      <c r="AJ198" s="267" t="str">
        <f>IF(OR($C198="",K198="",O198=""),"",MAX(P198+'1042Bd Stammdaten Mitarb.'!T194-O198,0))</f>
        <v/>
      </c>
      <c r="AK198" s="267" t="str">
        <f>IF('1042Bd Stammdaten Mitarb.'!T194="","",'1042Bd Stammdaten Mitarb.'!T194)</f>
        <v/>
      </c>
      <c r="AL198" s="267" t="str">
        <f t="shared" si="77"/>
        <v/>
      </c>
      <c r="AM198" s="268" t="str">
        <f t="shared" si="78"/>
        <v/>
      </c>
      <c r="AN198" s="269" t="str">
        <f t="shared" si="79"/>
        <v/>
      </c>
      <c r="AO198" s="267" t="str">
        <f t="shared" si="80"/>
        <v/>
      </c>
      <c r="AP198" s="267" t="str">
        <f>IF(E198="","",'1042Bd Stammdaten Mitarb.'!P194)</f>
        <v/>
      </c>
      <c r="AQ198" s="270">
        <f>IF('1042Bd Stammdaten Mitarb.'!Y194&gt;0,AG198,0)</f>
        <v>0</v>
      </c>
      <c r="AR198" s="271">
        <f>IF('1042Bd Stammdaten Mitarb.'!Y194&gt;0,'1042Bd Stammdaten Mitarb.'!T194,0)</f>
        <v>0</v>
      </c>
      <c r="AS198" s="267" t="str">
        <f t="shared" si="81"/>
        <v/>
      </c>
      <c r="AT198" s="267">
        <f>'1042Bd Stammdaten Mitarb.'!P194</f>
        <v>0</v>
      </c>
      <c r="AU198" s="267">
        <f t="shared" si="82"/>
        <v>0</v>
      </c>
      <c r="AV198" s="272"/>
    </row>
    <row r="199" spans="1:48" s="57" customFormat="1" ht="16.899999999999999" customHeight="1" x14ac:dyDescent="0.25">
      <c r="A199" s="304" t="str">
        <f>IF('1042Bd Stammdaten Mitarb.'!A195="","",'1042Bd Stammdaten Mitarb.'!A195)</f>
        <v/>
      </c>
      <c r="B199" s="305" t="str">
        <f>IF('1042Bd Stammdaten Mitarb.'!B195="","",'1042Bd Stammdaten Mitarb.'!B195)</f>
        <v/>
      </c>
      <c r="C199" s="261" t="str">
        <f>IF('1042Bd Stammdaten Mitarb.'!C195="","",'1042Bd Stammdaten Mitarb.'!C195)</f>
        <v/>
      </c>
      <c r="D199" s="340" t="str">
        <f>IF('1042Bd Stammdaten Mitarb.'!AJ195="","",'1042Bd Stammdaten Mitarb.'!AJ195)</f>
        <v/>
      </c>
      <c r="E199" s="341" t="str">
        <f>IF('1042Bd Stammdaten Mitarb.'!N195="","",'1042Bd Stammdaten Mitarb.'!N195)</f>
        <v/>
      </c>
      <c r="F199" s="342" t="str">
        <f>IF('1042Bd Stammdaten Mitarb.'!O195="","",'1042Bd Stammdaten Mitarb.'!O195)</f>
        <v/>
      </c>
      <c r="G199" s="343" t="str">
        <f>IF('1042Bd Stammdaten Mitarb.'!P195="","",'1042Bd Stammdaten Mitarb.'!P195)</f>
        <v/>
      </c>
      <c r="H199" s="344" t="str">
        <f>IF('1042Bd Stammdaten Mitarb.'!Q195="","",'1042Bd Stammdaten Mitarb.'!Q195)</f>
        <v/>
      </c>
      <c r="I199" s="345" t="str">
        <f>IF('1042Bd Stammdaten Mitarb.'!R195="","",'1042Bd Stammdaten Mitarb.'!R195)</f>
        <v/>
      </c>
      <c r="J199" s="346" t="str">
        <f t="shared" si="58"/>
        <v/>
      </c>
      <c r="K199" s="342" t="str">
        <f t="shared" si="59"/>
        <v/>
      </c>
      <c r="L199" s="342" t="str">
        <f>IF('1042Bd Stammdaten Mitarb.'!S195="","",'1042Bd Stammdaten Mitarb.'!S195)</f>
        <v/>
      </c>
      <c r="M199" s="347" t="str">
        <f t="shared" si="60"/>
        <v/>
      </c>
      <c r="N199" s="340" t="str">
        <f t="shared" si="61"/>
        <v/>
      </c>
      <c r="O199" s="348" t="str">
        <f t="shared" si="62"/>
        <v/>
      </c>
      <c r="P199" s="349" t="str">
        <f t="shared" si="63"/>
        <v/>
      </c>
      <c r="Q199" s="350" t="str">
        <f t="shared" si="64"/>
        <v/>
      </c>
      <c r="R199" s="351" t="str">
        <f t="shared" si="65"/>
        <v/>
      </c>
      <c r="S199" s="340" t="str">
        <f t="shared" si="66"/>
        <v/>
      </c>
      <c r="T199" s="342" t="str">
        <f>IF(R199="","",MAX((O199-AR199)*'1042Ad Antrag'!$B$31,0))</f>
        <v/>
      </c>
      <c r="U199" s="352" t="str">
        <f t="shared" si="67"/>
        <v/>
      </c>
      <c r="V199" s="262"/>
      <c r="W199" s="263"/>
      <c r="X199" s="190" t="str">
        <f>'1042Bd Stammdaten Mitarb.'!M195</f>
        <v/>
      </c>
      <c r="Y199" s="264" t="str">
        <f t="shared" si="68"/>
        <v/>
      </c>
      <c r="Z199" s="265" t="str">
        <f>IF(A199="","",'1042Bd Stammdaten Mitarb.'!Q195-'1042Bd Stammdaten Mitarb.'!R195)</f>
        <v/>
      </c>
      <c r="AA199" s="265" t="str">
        <f t="shared" si="69"/>
        <v/>
      </c>
      <c r="AB199" s="266" t="str">
        <f t="shared" si="70"/>
        <v/>
      </c>
      <c r="AC199" s="266" t="str">
        <f t="shared" si="71"/>
        <v/>
      </c>
      <c r="AD199" s="266" t="str">
        <f t="shared" si="72"/>
        <v/>
      </c>
      <c r="AE199" s="267" t="str">
        <f t="shared" si="73"/>
        <v/>
      </c>
      <c r="AF199" s="267" t="str">
        <f>IF(K199="","",K199*AF$8 - MAX('1042Bd Stammdaten Mitarb.'!S195-M199,0))</f>
        <v/>
      </c>
      <c r="AG199" s="267" t="str">
        <f t="shared" si="74"/>
        <v/>
      </c>
      <c r="AH199" s="267" t="str">
        <f t="shared" si="75"/>
        <v/>
      </c>
      <c r="AI199" s="267" t="str">
        <f t="shared" si="76"/>
        <v/>
      </c>
      <c r="AJ199" s="267" t="str">
        <f>IF(OR($C199="",K199="",O199=""),"",MAX(P199+'1042Bd Stammdaten Mitarb.'!T195-O199,0))</f>
        <v/>
      </c>
      <c r="AK199" s="267" t="str">
        <f>IF('1042Bd Stammdaten Mitarb.'!T195="","",'1042Bd Stammdaten Mitarb.'!T195)</f>
        <v/>
      </c>
      <c r="AL199" s="267" t="str">
        <f t="shared" si="77"/>
        <v/>
      </c>
      <c r="AM199" s="268" t="str">
        <f t="shared" si="78"/>
        <v/>
      </c>
      <c r="AN199" s="269" t="str">
        <f t="shared" si="79"/>
        <v/>
      </c>
      <c r="AO199" s="267" t="str">
        <f t="shared" si="80"/>
        <v/>
      </c>
      <c r="AP199" s="267" t="str">
        <f>IF(E199="","",'1042Bd Stammdaten Mitarb.'!P195)</f>
        <v/>
      </c>
      <c r="AQ199" s="270">
        <f>IF('1042Bd Stammdaten Mitarb.'!Y195&gt;0,AG199,0)</f>
        <v>0</v>
      </c>
      <c r="AR199" s="271">
        <f>IF('1042Bd Stammdaten Mitarb.'!Y195&gt;0,'1042Bd Stammdaten Mitarb.'!T195,0)</f>
        <v>0</v>
      </c>
      <c r="AS199" s="267" t="str">
        <f t="shared" si="81"/>
        <v/>
      </c>
      <c r="AT199" s="267">
        <f>'1042Bd Stammdaten Mitarb.'!P195</f>
        <v>0</v>
      </c>
      <c r="AU199" s="267">
        <f t="shared" si="82"/>
        <v>0</v>
      </c>
      <c r="AV199" s="272"/>
    </row>
    <row r="200" spans="1:48" s="57" customFormat="1" ht="16.899999999999999" customHeight="1" x14ac:dyDescent="0.25">
      <c r="A200" s="304" t="str">
        <f>IF('1042Bd Stammdaten Mitarb.'!A196="","",'1042Bd Stammdaten Mitarb.'!A196)</f>
        <v/>
      </c>
      <c r="B200" s="305" t="str">
        <f>IF('1042Bd Stammdaten Mitarb.'!B196="","",'1042Bd Stammdaten Mitarb.'!B196)</f>
        <v/>
      </c>
      <c r="C200" s="261" t="str">
        <f>IF('1042Bd Stammdaten Mitarb.'!C196="","",'1042Bd Stammdaten Mitarb.'!C196)</f>
        <v/>
      </c>
      <c r="D200" s="340" t="str">
        <f>IF('1042Bd Stammdaten Mitarb.'!AJ196="","",'1042Bd Stammdaten Mitarb.'!AJ196)</f>
        <v/>
      </c>
      <c r="E200" s="341" t="str">
        <f>IF('1042Bd Stammdaten Mitarb.'!N196="","",'1042Bd Stammdaten Mitarb.'!N196)</f>
        <v/>
      </c>
      <c r="F200" s="342" t="str">
        <f>IF('1042Bd Stammdaten Mitarb.'!O196="","",'1042Bd Stammdaten Mitarb.'!O196)</f>
        <v/>
      </c>
      <c r="G200" s="343" t="str">
        <f>IF('1042Bd Stammdaten Mitarb.'!P196="","",'1042Bd Stammdaten Mitarb.'!P196)</f>
        <v/>
      </c>
      <c r="H200" s="344" t="str">
        <f>IF('1042Bd Stammdaten Mitarb.'!Q196="","",'1042Bd Stammdaten Mitarb.'!Q196)</f>
        <v/>
      </c>
      <c r="I200" s="345" t="str">
        <f>IF('1042Bd Stammdaten Mitarb.'!R196="","",'1042Bd Stammdaten Mitarb.'!R196)</f>
        <v/>
      </c>
      <c r="J200" s="346" t="str">
        <f t="shared" si="58"/>
        <v/>
      </c>
      <c r="K200" s="342" t="str">
        <f t="shared" si="59"/>
        <v/>
      </c>
      <c r="L200" s="342" t="str">
        <f>IF('1042Bd Stammdaten Mitarb.'!S196="","",'1042Bd Stammdaten Mitarb.'!S196)</f>
        <v/>
      </c>
      <c r="M200" s="347" t="str">
        <f t="shared" si="60"/>
        <v/>
      </c>
      <c r="N200" s="340" t="str">
        <f t="shared" si="61"/>
        <v/>
      </c>
      <c r="O200" s="348" t="str">
        <f t="shared" si="62"/>
        <v/>
      </c>
      <c r="P200" s="349" t="str">
        <f t="shared" si="63"/>
        <v/>
      </c>
      <c r="Q200" s="350" t="str">
        <f t="shared" si="64"/>
        <v/>
      </c>
      <c r="R200" s="351" t="str">
        <f t="shared" si="65"/>
        <v/>
      </c>
      <c r="S200" s="340" t="str">
        <f t="shared" si="66"/>
        <v/>
      </c>
      <c r="T200" s="342" t="str">
        <f>IF(R200="","",MAX((O200-AR200)*'1042Ad Antrag'!$B$31,0))</f>
        <v/>
      </c>
      <c r="U200" s="352" t="str">
        <f t="shared" si="67"/>
        <v/>
      </c>
      <c r="V200" s="262"/>
      <c r="W200" s="263"/>
      <c r="X200" s="190" t="str">
        <f>'1042Bd Stammdaten Mitarb.'!M196</f>
        <v/>
      </c>
      <c r="Y200" s="264" t="str">
        <f t="shared" si="68"/>
        <v/>
      </c>
      <c r="Z200" s="265" t="str">
        <f>IF(A200="","",'1042Bd Stammdaten Mitarb.'!Q196-'1042Bd Stammdaten Mitarb.'!R196)</f>
        <v/>
      </c>
      <c r="AA200" s="265" t="str">
        <f t="shared" si="69"/>
        <v/>
      </c>
      <c r="AB200" s="266" t="str">
        <f t="shared" si="70"/>
        <v/>
      </c>
      <c r="AC200" s="266" t="str">
        <f t="shared" si="71"/>
        <v/>
      </c>
      <c r="AD200" s="266" t="str">
        <f t="shared" si="72"/>
        <v/>
      </c>
      <c r="AE200" s="267" t="str">
        <f t="shared" si="73"/>
        <v/>
      </c>
      <c r="AF200" s="267" t="str">
        <f>IF(K200="","",K200*AF$8 - MAX('1042Bd Stammdaten Mitarb.'!S196-M200,0))</f>
        <v/>
      </c>
      <c r="AG200" s="267" t="str">
        <f t="shared" si="74"/>
        <v/>
      </c>
      <c r="AH200" s="267" t="str">
        <f t="shared" si="75"/>
        <v/>
      </c>
      <c r="AI200" s="267" t="str">
        <f t="shared" si="76"/>
        <v/>
      </c>
      <c r="AJ200" s="267" t="str">
        <f>IF(OR($C200="",K200="",O200=""),"",MAX(P200+'1042Bd Stammdaten Mitarb.'!T196-O200,0))</f>
        <v/>
      </c>
      <c r="AK200" s="267" t="str">
        <f>IF('1042Bd Stammdaten Mitarb.'!T196="","",'1042Bd Stammdaten Mitarb.'!T196)</f>
        <v/>
      </c>
      <c r="AL200" s="267" t="str">
        <f t="shared" si="77"/>
        <v/>
      </c>
      <c r="AM200" s="268" t="str">
        <f t="shared" si="78"/>
        <v/>
      </c>
      <c r="AN200" s="269" t="str">
        <f t="shared" si="79"/>
        <v/>
      </c>
      <c r="AO200" s="267" t="str">
        <f t="shared" si="80"/>
        <v/>
      </c>
      <c r="AP200" s="267" t="str">
        <f>IF(E200="","",'1042Bd Stammdaten Mitarb.'!P196)</f>
        <v/>
      </c>
      <c r="AQ200" s="270">
        <f>IF('1042Bd Stammdaten Mitarb.'!Y196&gt;0,AG200,0)</f>
        <v>0</v>
      </c>
      <c r="AR200" s="271">
        <f>IF('1042Bd Stammdaten Mitarb.'!Y196&gt;0,'1042Bd Stammdaten Mitarb.'!T196,0)</f>
        <v>0</v>
      </c>
      <c r="AS200" s="267" t="str">
        <f t="shared" si="81"/>
        <v/>
      </c>
      <c r="AT200" s="267">
        <f>'1042Bd Stammdaten Mitarb.'!P196</f>
        <v>0</v>
      </c>
      <c r="AU200" s="267">
        <f t="shared" si="82"/>
        <v>0</v>
      </c>
      <c r="AV200" s="272"/>
    </row>
    <row r="201" spans="1:48" s="57" customFormat="1" ht="16.899999999999999" customHeight="1" x14ac:dyDescent="0.25">
      <c r="A201" s="304" t="str">
        <f>IF('1042Bd Stammdaten Mitarb.'!A197="","",'1042Bd Stammdaten Mitarb.'!A197)</f>
        <v/>
      </c>
      <c r="B201" s="305" t="str">
        <f>IF('1042Bd Stammdaten Mitarb.'!B197="","",'1042Bd Stammdaten Mitarb.'!B197)</f>
        <v/>
      </c>
      <c r="C201" s="261" t="str">
        <f>IF('1042Bd Stammdaten Mitarb.'!C197="","",'1042Bd Stammdaten Mitarb.'!C197)</f>
        <v/>
      </c>
      <c r="D201" s="340" t="str">
        <f>IF('1042Bd Stammdaten Mitarb.'!AJ197="","",'1042Bd Stammdaten Mitarb.'!AJ197)</f>
        <v/>
      </c>
      <c r="E201" s="341" t="str">
        <f>IF('1042Bd Stammdaten Mitarb.'!N197="","",'1042Bd Stammdaten Mitarb.'!N197)</f>
        <v/>
      </c>
      <c r="F201" s="342" t="str">
        <f>IF('1042Bd Stammdaten Mitarb.'!O197="","",'1042Bd Stammdaten Mitarb.'!O197)</f>
        <v/>
      </c>
      <c r="G201" s="343" t="str">
        <f>IF('1042Bd Stammdaten Mitarb.'!P197="","",'1042Bd Stammdaten Mitarb.'!P197)</f>
        <v/>
      </c>
      <c r="H201" s="344" t="str">
        <f>IF('1042Bd Stammdaten Mitarb.'!Q197="","",'1042Bd Stammdaten Mitarb.'!Q197)</f>
        <v/>
      </c>
      <c r="I201" s="345" t="str">
        <f>IF('1042Bd Stammdaten Mitarb.'!R197="","",'1042Bd Stammdaten Mitarb.'!R197)</f>
        <v/>
      </c>
      <c r="J201" s="346" t="str">
        <f t="shared" si="58"/>
        <v/>
      </c>
      <c r="K201" s="342" t="str">
        <f t="shared" si="59"/>
        <v/>
      </c>
      <c r="L201" s="342" t="str">
        <f>IF('1042Bd Stammdaten Mitarb.'!S197="","",'1042Bd Stammdaten Mitarb.'!S197)</f>
        <v/>
      </c>
      <c r="M201" s="347" t="str">
        <f t="shared" si="60"/>
        <v/>
      </c>
      <c r="N201" s="340" t="str">
        <f t="shared" si="61"/>
        <v/>
      </c>
      <c r="O201" s="348" t="str">
        <f t="shared" si="62"/>
        <v/>
      </c>
      <c r="P201" s="349" t="str">
        <f t="shared" si="63"/>
        <v/>
      </c>
      <c r="Q201" s="350" t="str">
        <f t="shared" si="64"/>
        <v/>
      </c>
      <c r="R201" s="351" t="str">
        <f t="shared" si="65"/>
        <v/>
      </c>
      <c r="S201" s="340" t="str">
        <f t="shared" si="66"/>
        <v/>
      </c>
      <c r="T201" s="342" t="str">
        <f>IF(R201="","",MAX((O201-AR201)*'1042Ad Antrag'!$B$31,0))</f>
        <v/>
      </c>
      <c r="U201" s="352" t="str">
        <f t="shared" si="67"/>
        <v/>
      </c>
      <c r="V201" s="262"/>
      <c r="W201" s="263"/>
      <c r="X201" s="190" t="str">
        <f>'1042Bd Stammdaten Mitarb.'!M197</f>
        <v/>
      </c>
      <c r="Y201" s="264" t="str">
        <f t="shared" si="68"/>
        <v/>
      </c>
      <c r="Z201" s="265" t="str">
        <f>IF(A201="","",'1042Bd Stammdaten Mitarb.'!Q197-'1042Bd Stammdaten Mitarb.'!R197)</f>
        <v/>
      </c>
      <c r="AA201" s="265" t="str">
        <f t="shared" si="69"/>
        <v/>
      </c>
      <c r="AB201" s="266" t="str">
        <f t="shared" si="70"/>
        <v/>
      </c>
      <c r="AC201" s="266" t="str">
        <f t="shared" si="71"/>
        <v/>
      </c>
      <c r="AD201" s="266" t="str">
        <f t="shared" si="72"/>
        <v/>
      </c>
      <c r="AE201" s="267" t="str">
        <f t="shared" si="73"/>
        <v/>
      </c>
      <c r="AF201" s="267" t="str">
        <f>IF(K201="","",K201*AF$8 - MAX('1042Bd Stammdaten Mitarb.'!S197-M201,0))</f>
        <v/>
      </c>
      <c r="AG201" s="267" t="str">
        <f t="shared" si="74"/>
        <v/>
      </c>
      <c r="AH201" s="267" t="str">
        <f t="shared" si="75"/>
        <v/>
      </c>
      <c r="AI201" s="267" t="str">
        <f t="shared" si="76"/>
        <v/>
      </c>
      <c r="AJ201" s="267" t="str">
        <f>IF(OR($C201="",K201="",O201=""),"",MAX(P201+'1042Bd Stammdaten Mitarb.'!T197-O201,0))</f>
        <v/>
      </c>
      <c r="AK201" s="267" t="str">
        <f>IF('1042Bd Stammdaten Mitarb.'!T197="","",'1042Bd Stammdaten Mitarb.'!T197)</f>
        <v/>
      </c>
      <c r="AL201" s="267" t="str">
        <f t="shared" si="77"/>
        <v/>
      </c>
      <c r="AM201" s="268" t="str">
        <f t="shared" si="78"/>
        <v/>
      </c>
      <c r="AN201" s="269" t="str">
        <f t="shared" si="79"/>
        <v/>
      </c>
      <c r="AO201" s="267" t="str">
        <f t="shared" si="80"/>
        <v/>
      </c>
      <c r="AP201" s="267" t="str">
        <f>IF(E201="","",'1042Bd Stammdaten Mitarb.'!P197)</f>
        <v/>
      </c>
      <c r="AQ201" s="270">
        <f>IF('1042Bd Stammdaten Mitarb.'!Y197&gt;0,AG201,0)</f>
        <v>0</v>
      </c>
      <c r="AR201" s="271">
        <f>IF('1042Bd Stammdaten Mitarb.'!Y197&gt;0,'1042Bd Stammdaten Mitarb.'!T197,0)</f>
        <v>0</v>
      </c>
      <c r="AS201" s="267" t="str">
        <f t="shared" si="81"/>
        <v/>
      </c>
      <c r="AT201" s="267">
        <f>'1042Bd Stammdaten Mitarb.'!P197</f>
        <v>0</v>
      </c>
      <c r="AU201" s="267">
        <f t="shared" si="82"/>
        <v>0</v>
      </c>
      <c r="AV201" s="272"/>
    </row>
    <row r="202" spans="1:48" s="57" customFormat="1" ht="16.899999999999999" customHeight="1" x14ac:dyDescent="0.25">
      <c r="A202" s="304" t="str">
        <f>IF('1042Bd Stammdaten Mitarb.'!A198="","",'1042Bd Stammdaten Mitarb.'!A198)</f>
        <v/>
      </c>
      <c r="B202" s="305" t="str">
        <f>IF('1042Bd Stammdaten Mitarb.'!B198="","",'1042Bd Stammdaten Mitarb.'!B198)</f>
        <v/>
      </c>
      <c r="C202" s="261" t="str">
        <f>IF('1042Bd Stammdaten Mitarb.'!C198="","",'1042Bd Stammdaten Mitarb.'!C198)</f>
        <v/>
      </c>
      <c r="D202" s="340" t="str">
        <f>IF('1042Bd Stammdaten Mitarb.'!AJ198="","",'1042Bd Stammdaten Mitarb.'!AJ198)</f>
        <v/>
      </c>
      <c r="E202" s="341" t="str">
        <f>IF('1042Bd Stammdaten Mitarb.'!N198="","",'1042Bd Stammdaten Mitarb.'!N198)</f>
        <v/>
      </c>
      <c r="F202" s="342" t="str">
        <f>IF('1042Bd Stammdaten Mitarb.'!O198="","",'1042Bd Stammdaten Mitarb.'!O198)</f>
        <v/>
      </c>
      <c r="G202" s="343" t="str">
        <f>IF('1042Bd Stammdaten Mitarb.'!P198="","",'1042Bd Stammdaten Mitarb.'!P198)</f>
        <v/>
      </c>
      <c r="H202" s="344" t="str">
        <f>IF('1042Bd Stammdaten Mitarb.'!Q198="","",'1042Bd Stammdaten Mitarb.'!Q198)</f>
        <v/>
      </c>
      <c r="I202" s="345" t="str">
        <f>IF('1042Bd Stammdaten Mitarb.'!R198="","",'1042Bd Stammdaten Mitarb.'!R198)</f>
        <v/>
      </c>
      <c r="J202" s="346" t="str">
        <f t="shared" si="58"/>
        <v/>
      </c>
      <c r="K202" s="342" t="str">
        <f t="shared" si="59"/>
        <v/>
      </c>
      <c r="L202" s="342" t="str">
        <f>IF('1042Bd Stammdaten Mitarb.'!S198="","",'1042Bd Stammdaten Mitarb.'!S198)</f>
        <v/>
      </c>
      <c r="M202" s="347" t="str">
        <f t="shared" si="60"/>
        <v/>
      </c>
      <c r="N202" s="340" t="str">
        <f t="shared" si="61"/>
        <v/>
      </c>
      <c r="O202" s="348" t="str">
        <f t="shared" si="62"/>
        <v/>
      </c>
      <c r="P202" s="349" t="str">
        <f t="shared" si="63"/>
        <v/>
      </c>
      <c r="Q202" s="350" t="str">
        <f t="shared" si="64"/>
        <v/>
      </c>
      <c r="R202" s="351" t="str">
        <f t="shared" si="65"/>
        <v/>
      </c>
      <c r="S202" s="340" t="str">
        <f t="shared" si="66"/>
        <v/>
      </c>
      <c r="T202" s="342" t="str">
        <f>IF(R202="","",MAX((O202-AR202)*'1042Ad Antrag'!$B$31,0))</f>
        <v/>
      </c>
      <c r="U202" s="352" t="str">
        <f t="shared" si="67"/>
        <v/>
      </c>
      <c r="V202" s="262"/>
      <c r="W202" s="263"/>
      <c r="X202" s="190" t="str">
        <f>'1042Bd Stammdaten Mitarb.'!M198</f>
        <v/>
      </c>
      <c r="Y202" s="264" t="str">
        <f t="shared" si="68"/>
        <v/>
      </c>
      <c r="Z202" s="265" t="str">
        <f>IF(A202="","",'1042Bd Stammdaten Mitarb.'!Q198-'1042Bd Stammdaten Mitarb.'!R198)</f>
        <v/>
      </c>
      <c r="AA202" s="265" t="str">
        <f t="shared" si="69"/>
        <v/>
      </c>
      <c r="AB202" s="266" t="str">
        <f t="shared" si="70"/>
        <v/>
      </c>
      <c r="AC202" s="266" t="str">
        <f t="shared" si="71"/>
        <v/>
      </c>
      <c r="AD202" s="266" t="str">
        <f t="shared" si="72"/>
        <v/>
      </c>
      <c r="AE202" s="267" t="str">
        <f t="shared" si="73"/>
        <v/>
      </c>
      <c r="AF202" s="267" t="str">
        <f>IF(K202="","",K202*AF$8 - MAX('1042Bd Stammdaten Mitarb.'!S198-M202,0))</f>
        <v/>
      </c>
      <c r="AG202" s="267" t="str">
        <f t="shared" si="74"/>
        <v/>
      </c>
      <c r="AH202" s="267" t="str">
        <f t="shared" si="75"/>
        <v/>
      </c>
      <c r="AI202" s="267" t="str">
        <f t="shared" si="76"/>
        <v/>
      </c>
      <c r="AJ202" s="267" t="str">
        <f>IF(OR($C202="",K202="",O202=""),"",MAX(P202+'1042Bd Stammdaten Mitarb.'!T198-O202,0))</f>
        <v/>
      </c>
      <c r="AK202" s="267" t="str">
        <f>IF('1042Bd Stammdaten Mitarb.'!T198="","",'1042Bd Stammdaten Mitarb.'!T198)</f>
        <v/>
      </c>
      <c r="AL202" s="267" t="str">
        <f t="shared" si="77"/>
        <v/>
      </c>
      <c r="AM202" s="268" t="str">
        <f t="shared" si="78"/>
        <v/>
      </c>
      <c r="AN202" s="269" t="str">
        <f t="shared" si="79"/>
        <v/>
      </c>
      <c r="AO202" s="267" t="str">
        <f t="shared" si="80"/>
        <v/>
      </c>
      <c r="AP202" s="267" t="str">
        <f>IF(E202="","",'1042Bd Stammdaten Mitarb.'!P198)</f>
        <v/>
      </c>
      <c r="AQ202" s="270">
        <f>IF('1042Bd Stammdaten Mitarb.'!Y198&gt;0,AG202,0)</f>
        <v>0</v>
      </c>
      <c r="AR202" s="271">
        <f>IF('1042Bd Stammdaten Mitarb.'!Y198&gt;0,'1042Bd Stammdaten Mitarb.'!T198,0)</f>
        <v>0</v>
      </c>
      <c r="AS202" s="267" t="str">
        <f t="shared" si="81"/>
        <v/>
      </c>
      <c r="AT202" s="267">
        <f>'1042Bd Stammdaten Mitarb.'!P198</f>
        <v>0</v>
      </c>
      <c r="AU202" s="267">
        <f t="shared" si="82"/>
        <v>0</v>
      </c>
      <c r="AV202" s="272"/>
    </row>
    <row r="203" spans="1:48" s="57" customFormat="1" ht="16.899999999999999" customHeight="1" x14ac:dyDescent="0.25">
      <c r="A203" s="304" t="str">
        <f>IF('1042Bd Stammdaten Mitarb.'!A199="","",'1042Bd Stammdaten Mitarb.'!A199)</f>
        <v/>
      </c>
      <c r="B203" s="305" t="str">
        <f>IF('1042Bd Stammdaten Mitarb.'!B199="","",'1042Bd Stammdaten Mitarb.'!B199)</f>
        <v/>
      </c>
      <c r="C203" s="261" t="str">
        <f>IF('1042Bd Stammdaten Mitarb.'!C199="","",'1042Bd Stammdaten Mitarb.'!C199)</f>
        <v/>
      </c>
      <c r="D203" s="340" t="str">
        <f>IF('1042Bd Stammdaten Mitarb.'!AJ199="","",'1042Bd Stammdaten Mitarb.'!AJ199)</f>
        <v/>
      </c>
      <c r="E203" s="341" t="str">
        <f>IF('1042Bd Stammdaten Mitarb.'!N199="","",'1042Bd Stammdaten Mitarb.'!N199)</f>
        <v/>
      </c>
      <c r="F203" s="342" t="str">
        <f>IF('1042Bd Stammdaten Mitarb.'!O199="","",'1042Bd Stammdaten Mitarb.'!O199)</f>
        <v/>
      </c>
      <c r="G203" s="343" t="str">
        <f>IF('1042Bd Stammdaten Mitarb.'!P199="","",'1042Bd Stammdaten Mitarb.'!P199)</f>
        <v/>
      </c>
      <c r="H203" s="344" t="str">
        <f>IF('1042Bd Stammdaten Mitarb.'!Q199="","",'1042Bd Stammdaten Mitarb.'!Q199)</f>
        <v/>
      </c>
      <c r="I203" s="345" t="str">
        <f>IF('1042Bd Stammdaten Mitarb.'!R199="","",'1042Bd Stammdaten Mitarb.'!R199)</f>
        <v/>
      </c>
      <c r="J203" s="346" t="str">
        <f t="shared" si="58"/>
        <v/>
      </c>
      <c r="K203" s="342" t="str">
        <f t="shared" si="59"/>
        <v/>
      </c>
      <c r="L203" s="342" t="str">
        <f>IF('1042Bd Stammdaten Mitarb.'!S199="","",'1042Bd Stammdaten Mitarb.'!S199)</f>
        <v/>
      </c>
      <c r="M203" s="347" t="str">
        <f t="shared" si="60"/>
        <v/>
      </c>
      <c r="N203" s="340" t="str">
        <f t="shared" si="61"/>
        <v/>
      </c>
      <c r="O203" s="348" t="str">
        <f t="shared" si="62"/>
        <v/>
      </c>
      <c r="P203" s="349" t="str">
        <f t="shared" si="63"/>
        <v/>
      </c>
      <c r="Q203" s="350" t="str">
        <f t="shared" si="64"/>
        <v/>
      </c>
      <c r="R203" s="351" t="str">
        <f t="shared" si="65"/>
        <v/>
      </c>
      <c r="S203" s="340" t="str">
        <f t="shared" si="66"/>
        <v/>
      </c>
      <c r="T203" s="342" t="str">
        <f>IF(R203="","",MAX((O203-AR203)*'1042Ad Antrag'!$B$31,0))</f>
        <v/>
      </c>
      <c r="U203" s="352" t="str">
        <f t="shared" si="67"/>
        <v/>
      </c>
      <c r="V203" s="262"/>
      <c r="W203" s="263"/>
      <c r="X203" s="190" t="str">
        <f>'1042Bd Stammdaten Mitarb.'!M199</f>
        <v/>
      </c>
      <c r="Y203" s="264" t="str">
        <f t="shared" si="68"/>
        <v/>
      </c>
      <c r="Z203" s="265" t="str">
        <f>IF(A203="","",'1042Bd Stammdaten Mitarb.'!Q199-'1042Bd Stammdaten Mitarb.'!R199)</f>
        <v/>
      </c>
      <c r="AA203" s="265" t="str">
        <f t="shared" si="69"/>
        <v/>
      </c>
      <c r="AB203" s="266" t="str">
        <f t="shared" si="70"/>
        <v/>
      </c>
      <c r="AC203" s="266" t="str">
        <f t="shared" si="71"/>
        <v/>
      </c>
      <c r="AD203" s="266" t="str">
        <f t="shared" si="72"/>
        <v/>
      </c>
      <c r="AE203" s="267" t="str">
        <f t="shared" si="73"/>
        <v/>
      </c>
      <c r="AF203" s="267" t="str">
        <f>IF(K203="","",K203*AF$8 - MAX('1042Bd Stammdaten Mitarb.'!S199-M203,0))</f>
        <v/>
      </c>
      <c r="AG203" s="267" t="str">
        <f t="shared" si="74"/>
        <v/>
      </c>
      <c r="AH203" s="267" t="str">
        <f t="shared" si="75"/>
        <v/>
      </c>
      <c r="AI203" s="267" t="str">
        <f t="shared" si="76"/>
        <v/>
      </c>
      <c r="AJ203" s="267" t="str">
        <f>IF(OR($C203="",K203="",O203=""),"",MAX(P203+'1042Bd Stammdaten Mitarb.'!T199-O203,0))</f>
        <v/>
      </c>
      <c r="AK203" s="267" t="str">
        <f>IF('1042Bd Stammdaten Mitarb.'!T199="","",'1042Bd Stammdaten Mitarb.'!T199)</f>
        <v/>
      </c>
      <c r="AL203" s="267" t="str">
        <f t="shared" si="77"/>
        <v/>
      </c>
      <c r="AM203" s="268" t="str">
        <f t="shared" si="78"/>
        <v/>
      </c>
      <c r="AN203" s="269" t="str">
        <f t="shared" si="79"/>
        <v/>
      </c>
      <c r="AO203" s="267" t="str">
        <f t="shared" si="80"/>
        <v/>
      </c>
      <c r="AP203" s="267" t="str">
        <f>IF(E203="","",'1042Bd Stammdaten Mitarb.'!P199)</f>
        <v/>
      </c>
      <c r="AQ203" s="270">
        <f>IF('1042Bd Stammdaten Mitarb.'!Y199&gt;0,AG203,0)</f>
        <v>0</v>
      </c>
      <c r="AR203" s="271">
        <f>IF('1042Bd Stammdaten Mitarb.'!Y199&gt;0,'1042Bd Stammdaten Mitarb.'!T199,0)</f>
        <v>0</v>
      </c>
      <c r="AS203" s="267" t="str">
        <f t="shared" si="81"/>
        <v/>
      </c>
      <c r="AT203" s="267">
        <f>'1042Bd Stammdaten Mitarb.'!P199</f>
        <v>0</v>
      </c>
      <c r="AU203" s="267">
        <f t="shared" si="82"/>
        <v>0</v>
      </c>
      <c r="AV203" s="272"/>
    </row>
    <row r="204" spans="1:48" s="57" customFormat="1" ht="16.899999999999999" customHeight="1" x14ac:dyDescent="0.25">
      <c r="A204" s="304" t="str">
        <f>IF('1042Bd Stammdaten Mitarb.'!A200="","",'1042Bd Stammdaten Mitarb.'!A200)</f>
        <v/>
      </c>
      <c r="B204" s="305" t="str">
        <f>IF('1042Bd Stammdaten Mitarb.'!B200="","",'1042Bd Stammdaten Mitarb.'!B200)</f>
        <v/>
      </c>
      <c r="C204" s="261" t="str">
        <f>IF('1042Bd Stammdaten Mitarb.'!C200="","",'1042Bd Stammdaten Mitarb.'!C200)</f>
        <v/>
      </c>
      <c r="D204" s="340" t="str">
        <f>IF('1042Bd Stammdaten Mitarb.'!AJ200="","",'1042Bd Stammdaten Mitarb.'!AJ200)</f>
        <v/>
      </c>
      <c r="E204" s="341" t="str">
        <f>IF('1042Bd Stammdaten Mitarb.'!N200="","",'1042Bd Stammdaten Mitarb.'!N200)</f>
        <v/>
      </c>
      <c r="F204" s="342" t="str">
        <f>IF('1042Bd Stammdaten Mitarb.'!O200="","",'1042Bd Stammdaten Mitarb.'!O200)</f>
        <v/>
      </c>
      <c r="G204" s="343" t="str">
        <f>IF('1042Bd Stammdaten Mitarb.'!P200="","",'1042Bd Stammdaten Mitarb.'!P200)</f>
        <v/>
      </c>
      <c r="H204" s="344" t="str">
        <f>IF('1042Bd Stammdaten Mitarb.'!Q200="","",'1042Bd Stammdaten Mitarb.'!Q200)</f>
        <v/>
      </c>
      <c r="I204" s="345" t="str">
        <f>IF('1042Bd Stammdaten Mitarb.'!R200="","",'1042Bd Stammdaten Mitarb.'!R200)</f>
        <v/>
      </c>
      <c r="J204" s="346" t="str">
        <f t="shared" si="58"/>
        <v/>
      </c>
      <c r="K204" s="342" t="str">
        <f t="shared" si="59"/>
        <v/>
      </c>
      <c r="L204" s="342" t="str">
        <f>IF('1042Bd Stammdaten Mitarb.'!S200="","",'1042Bd Stammdaten Mitarb.'!S200)</f>
        <v/>
      </c>
      <c r="M204" s="347" t="str">
        <f t="shared" si="60"/>
        <v/>
      </c>
      <c r="N204" s="340" t="str">
        <f t="shared" si="61"/>
        <v/>
      </c>
      <c r="O204" s="348" t="str">
        <f t="shared" si="62"/>
        <v/>
      </c>
      <c r="P204" s="349" t="str">
        <f t="shared" si="63"/>
        <v/>
      </c>
      <c r="Q204" s="350" t="str">
        <f t="shared" si="64"/>
        <v/>
      </c>
      <c r="R204" s="351" t="str">
        <f t="shared" si="65"/>
        <v/>
      </c>
      <c r="S204" s="340" t="str">
        <f t="shared" si="66"/>
        <v/>
      </c>
      <c r="T204" s="342" t="str">
        <f>IF(R204="","",MAX((O204-AR204)*'1042Ad Antrag'!$B$31,0))</f>
        <v/>
      </c>
      <c r="U204" s="352" t="str">
        <f t="shared" si="67"/>
        <v/>
      </c>
      <c r="V204" s="262"/>
      <c r="W204" s="263"/>
      <c r="X204" s="190" t="str">
        <f>'1042Bd Stammdaten Mitarb.'!M200</f>
        <v/>
      </c>
      <c r="Y204" s="264" t="str">
        <f t="shared" si="68"/>
        <v/>
      </c>
      <c r="Z204" s="265" t="str">
        <f>IF(A204="","",'1042Bd Stammdaten Mitarb.'!Q200-'1042Bd Stammdaten Mitarb.'!R200)</f>
        <v/>
      </c>
      <c r="AA204" s="265" t="str">
        <f t="shared" si="69"/>
        <v/>
      </c>
      <c r="AB204" s="266" t="str">
        <f t="shared" si="70"/>
        <v/>
      </c>
      <c r="AC204" s="266" t="str">
        <f t="shared" si="71"/>
        <v/>
      </c>
      <c r="AD204" s="266" t="str">
        <f t="shared" si="72"/>
        <v/>
      </c>
      <c r="AE204" s="267" t="str">
        <f t="shared" si="73"/>
        <v/>
      </c>
      <c r="AF204" s="267" t="str">
        <f>IF(K204="","",K204*AF$8 - MAX('1042Bd Stammdaten Mitarb.'!S200-M204,0))</f>
        <v/>
      </c>
      <c r="AG204" s="267" t="str">
        <f t="shared" si="74"/>
        <v/>
      </c>
      <c r="AH204" s="267" t="str">
        <f t="shared" si="75"/>
        <v/>
      </c>
      <c r="AI204" s="267" t="str">
        <f t="shared" si="76"/>
        <v/>
      </c>
      <c r="AJ204" s="267" t="str">
        <f>IF(OR($C204="",K204="",O204=""),"",MAX(P204+'1042Bd Stammdaten Mitarb.'!T200-O204,0))</f>
        <v/>
      </c>
      <c r="AK204" s="267" t="str">
        <f>IF('1042Bd Stammdaten Mitarb.'!T200="","",'1042Bd Stammdaten Mitarb.'!T200)</f>
        <v/>
      </c>
      <c r="AL204" s="267" t="str">
        <f t="shared" si="77"/>
        <v/>
      </c>
      <c r="AM204" s="268" t="str">
        <f t="shared" si="78"/>
        <v/>
      </c>
      <c r="AN204" s="269" t="str">
        <f t="shared" si="79"/>
        <v/>
      </c>
      <c r="AO204" s="267" t="str">
        <f t="shared" si="80"/>
        <v/>
      </c>
      <c r="AP204" s="267" t="str">
        <f>IF(E204="","",'1042Bd Stammdaten Mitarb.'!P200)</f>
        <v/>
      </c>
      <c r="AQ204" s="270">
        <f>IF('1042Bd Stammdaten Mitarb.'!Y200&gt;0,AG204,0)</f>
        <v>0</v>
      </c>
      <c r="AR204" s="271">
        <f>IF('1042Bd Stammdaten Mitarb.'!Y200&gt;0,'1042Bd Stammdaten Mitarb.'!T200,0)</f>
        <v>0</v>
      </c>
      <c r="AS204" s="267" t="str">
        <f t="shared" si="81"/>
        <v/>
      </c>
      <c r="AT204" s="267">
        <f>'1042Bd Stammdaten Mitarb.'!P200</f>
        <v>0</v>
      </c>
      <c r="AU204" s="267">
        <f t="shared" si="82"/>
        <v>0</v>
      </c>
      <c r="AV204" s="272"/>
    </row>
    <row r="205" spans="1:48" s="57" customFormat="1" ht="16.899999999999999" customHeight="1" x14ac:dyDescent="0.25">
      <c r="A205" s="304" t="str">
        <f>IF('1042Bd Stammdaten Mitarb.'!A201="","",'1042Bd Stammdaten Mitarb.'!A201)</f>
        <v/>
      </c>
      <c r="B205" s="305" t="str">
        <f>IF('1042Bd Stammdaten Mitarb.'!B201="","",'1042Bd Stammdaten Mitarb.'!B201)</f>
        <v/>
      </c>
      <c r="C205" s="261" t="str">
        <f>IF('1042Bd Stammdaten Mitarb.'!C201="","",'1042Bd Stammdaten Mitarb.'!C201)</f>
        <v/>
      </c>
      <c r="D205" s="340" t="str">
        <f>IF('1042Bd Stammdaten Mitarb.'!AJ201="","",'1042Bd Stammdaten Mitarb.'!AJ201)</f>
        <v/>
      </c>
      <c r="E205" s="341" t="str">
        <f>IF('1042Bd Stammdaten Mitarb.'!N201="","",'1042Bd Stammdaten Mitarb.'!N201)</f>
        <v/>
      </c>
      <c r="F205" s="342" t="str">
        <f>IF('1042Bd Stammdaten Mitarb.'!O201="","",'1042Bd Stammdaten Mitarb.'!O201)</f>
        <v/>
      </c>
      <c r="G205" s="343" t="str">
        <f>IF('1042Bd Stammdaten Mitarb.'!P201="","",'1042Bd Stammdaten Mitarb.'!P201)</f>
        <v/>
      </c>
      <c r="H205" s="344" t="str">
        <f>IF('1042Bd Stammdaten Mitarb.'!Q201="","",'1042Bd Stammdaten Mitarb.'!Q201)</f>
        <v/>
      </c>
      <c r="I205" s="345" t="str">
        <f>IF('1042Bd Stammdaten Mitarb.'!R201="","",'1042Bd Stammdaten Mitarb.'!R201)</f>
        <v/>
      </c>
      <c r="J205" s="346" t="str">
        <f t="shared" ref="J205:J211" si="83">Z205</f>
        <v/>
      </c>
      <c r="K205" s="342" t="str">
        <f t="shared" ref="K205:K211" si="84">AA205</f>
        <v/>
      </c>
      <c r="L205" s="342" t="str">
        <f>IF('1042Bd Stammdaten Mitarb.'!S201="","",'1042Bd Stammdaten Mitarb.'!S201)</f>
        <v/>
      </c>
      <c r="M205" s="347" t="str">
        <f t="shared" ref="M205:M211" si="85">AD205</f>
        <v/>
      </c>
      <c r="N205" s="340" t="str">
        <f t="shared" ref="N205:N211" si="86">AF205</f>
        <v/>
      </c>
      <c r="O205" s="348" t="str">
        <f t="shared" ref="O205:O211" si="87">AG205</f>
        <v/>
      </c>
      <c r="P205" s="349" t="str">
        <f t="shared" ref="P205:P211" si="88">AH205</f>
        <v/>
      </c>
      <c r="Q205" s="350" t="str">
        <f t="shared" ref="Q205:Q211" si="89">AJ205</f>
        <v/>
      </c>
      <c r="R205" s="351" t="str">
        <f t="shared" ref="R205:R211" si="90">AI205</f>
        <v/>
      </c>
      <c r="S205" s="340" t="str">
        <f t="shared" ref="S205:S211" si="91">AL205</f>
        <v/>
      </c>
      <c r="T205" s="342" t="str">
        <f>IF(R205="","",MAX((O205-AR205)*'1042Ad Antrag'!$B$31,0))</f>
        <v/>
      </c>
      <c r="U205" s="352" t="str">
        <f t="shared" ref="U205:U211" si="92">IF(T205="","",S205+T205)</f>
        <v/>
      </c>
      <c r="V205" s="262"/>
      <c r="W205" s="263"/>
      <c r="X205" s="190" t="str">
        <f>'1042Bd Stammdaten Mitarb.'!M201</f>
        <v/>
      </c>
      <c r="Y205" s="264" t="str">
        <f t="shared" ref="Y205:Y211" si="93">IF($A205="","",D205)</f>
        <v/>
      </c>
      <c r="Z205" s="265" t="str">
        <f>IF(A205="","",'1042Bd Stammdaten Mitarb.'!Q201-'1042Bd Stammdaten Mitarb.'!R201)</f>
        <v/>
      </c>
      <c r="AA205" s="265" t="str">
        <f t="shared" ref="AA205:AA211" si="94">IF(OR($C205="",E205="",F205="",G205=""),"",E205-(F205+G205+Z205))</f>
        <v/>
      </c>
      <c r="AB205" s="266" t="str">
        <f t="shared" ref="AB205:AB211" si="95">IF(AA205="","",MAX(AA205,0))</f>
        <v/>
      </c>
      <c r="AC205" s="266" t="str">
        <f t="shared" ref="AC205:AC211" si="96">IF(K205="","",AC$8)</f>
        <v/>
      </c>
      <c r="AD205" s="266" t="str">
        <f t="shared" ref="AD205:AD211" si="97">IF(K205="","",K205*AD$8)</f>
        <v/>
      </c>
      <c r="AE205" s="267" t="str">
        <f t="shared" ref="AE205:AE211" si="98">IF(AC205="","",AE$8)</f>
        <v/>
      </c>
      <c r="AF205" s="267" t="str">
        <f>IF(K205="","",K205*AF$8 - MAX('1042Bd Stammdaten Mitarb.'!S201-M205,0))</f>
        <v/>
      </c>
      <c r="AG205" s="267" t="str">
        <f t="shared" ref="AG205:AG211" si="99">IF(OR($C205="",K205="",D205="",N205&lt;0),"",MAX(N205*D205,0))</f>
        <v/>
      </c>
      <c r="AH205" s="267" t="str">
        <f t="shared" ref="AH205:AH211" si="100">IF(OR($C205="",O205=""),"",O205*0.8)</f>
        <v/>
      </c>
      <c r="AI205" s="267" t="str">
        <f t="shared" ref="AI205:AI211" si="101">IF(OR($C205="",D205="",O205=""),"",AI$6/5*X205*D205*0.8)</f>
        <v/>
      </c>
      <c r="AJ205" s="267" t="str">
        <f>IF(OR($C205="",K205="",O205=""),"",MAX(P205+'1042Bd Stammdaten Mitarb.'!T201-O205,0))</f>
        <v/>
      </c>
      <c r="AK205" s="267" t="str">
        <f>IF('1042Bd Stammdaten Mitarb.'!T201="","",'1042Bd Stammdaten Mitarb.'!T201)</f>
        <v/>
      </c>
      <c r="AL205" s="267" t="str">
        <f t="shared" ref="AL205:AL211" si="102">IF(OR($C205="",O205=""),"",MAX(P205-R205-AJ205,0))</f>
        <v/>
      </c>
      <c r="AM205" s="268" t="str">
        <f t="shared" ref="AM205:AM211" si="103">IF(E205="","",1)</f>
        <v/>
      </c>
      <c r="AN205" s="269" t="str">
        <f t="shared" ref="AN205:AN211" si="104">IF(E205="","",IF(ROUND(K205,2)&lt;=0,0,1))</f>
        <v/>
      </c>
      <c r="AO205" s="267" t="str">
        <f t="shared" ref="AO205:AO211" si="105">IF(E205="","",E205)</f>
        <v/>
      </c>
      <c r="AP205" s="267" t="str">
        <f>IF(E205="","",'1042Bd Stammdaten Mitarb.'!P201)</f>
        <v/>
      </c>
      <c r="AQ205" s="270">
        <f>IF('1042Bd Stammdaten Mitarb.'!Y201&gt;0,AG205,0)</f>
        <v>0</v>
      </c>
      <c r="AR205" s="271">
        <f>IF('1042Bd Stammdaten Mitarb.'!Y201&gt;0,'1042Bd Stammdaten Mitarb.'!T201,0)</f>
        <v>0</v>
      </c>
      <c r="AS205" s="267" t="str">
        <f t="shared" ref="AS205:AS211" si="106">E205</f>
        <v/>
      </c>
      <c r="AT205" s="267">
        <f>'1042Bd Stammdaten Mitarb.'!P201</f>
        <v>0</v>
      </c>
      <c r="AU205" s="267">
        <f t="shared" ref="AU205:AU211" si="107">IF(AQ205="",0,MAX(AQ205-AR205,0))</f>
        <v>0</v>
      </c>
      <c r="AV205" s="272"/>
    </row>
    <row r="206" spans="1:48" s="57" customFormat="1" ht="16.899999999999999" customHeight="1" x14ac:dyDescent="0.25">
      <c r="A206" s="304" t="str">
        <f>IF('1042Bd Stammdaten Mitarb.'!A202="","",'1042Bd Stammdaten Mitarb.'!A202)</f>
        <v/>
      </c>
      <c r="B206" s="305" t="str">
        <f>IF('1042Bd Stammdaten Mitarb.'!B202="","",'1042Bd Stammdaten Mitarb.'!B202)</f>
        <v/>
      </c>
      <c r="C206" s="261" t="str">
        <f>IF('1042Bd Stammdaten Mitarb.'!C202="","",'1042Bd Stammdaten Mitarb.'!C202)</f>
        <v/>
      </c>
      <c r="D206" s="340" t="str">
        <f>IF('1042Bd Stammdaten Mitarb.'!AJ202="","",'1042Bd Stammdaten Mitarb.'!AJ202)</f>
        <v/>
      </c>
      <c r="E206" s="341" t="str">
        <f>IF('1042Bd Stammdaten Mitarb.'!N202="","",'1042Bd Stammdaten Mitarb.'!N202)</f>
        <v/>
      </c>
      <c r="F206" s="342" t="str">
        <f>IF('1042Bd Stammdaten Mitarb.'!O202="","",'1042Bd Stammdaten Mitarb.'!O202)</f>
        <v/>
      </c>
      <c r="G206" s="343" t="str">
        <f>IF('1042Bd Stammdaten Mitarb.'!P202="","",'1042Bd Stammdaten Mitarb.'!P202)</f>
        <v/>
      </c>
      <c r="H206" s="344" t="str">
        <f>IF('1042Bd Stammdaten Mitarb.'!Q202="","",'1042Bd Stammdaten Mitarb.'!Q202)</f>
        <v/>
      </c>
      <c r="I206" s="345" t="str">
        <f>IF('1042Bd Stammdaten Mitarb.'!R202="","",'1042Bd Stammdaten Mitarb.'!R202)</f>
        <v/>
      </c>
      <c r="J206" s="346" t="str">
        <f t="shared" si="83"/>
        <v/>
      </c>
      <c r="K206" s="342" t="str">
        <f t="shared" si="84"/>
        <v/>
      </c>
      <c r="L206" s="342" t="str">
        <f>IF('1042Bd Stammdaten Mitarb.'!S202="","",'1042Bd Stammdaten Mitarb.'!S202)</f>
        <v/>
      </c>
      <c r="M206" s="347" t="str">
        <f t="shared" si="85"/>
        <v/>
      </c>
      <c r="N206" s="340" t="str">
        <f t="shared" si="86"/>
        <v/>
      </c>
      <c r="O206" s="348" t="str">
        <f t="shared" si="87"/>
        <v/>
      </c>
      <c r="P206" s="349" t="str">
        <f t="shared" si="88"/>
        <v/>
      </c>
      <c r="Q206" s="350" t="str">
        <f t="shared" si="89"/>
        <v/>
      </c>
      <c r="R206" s="351" t="str">
        <f t="shared" si="90"/>
        <v/>
      </c>
      <c r="S206" s="340" t="str">
        <f t="shared" si="91"/>
        <v/>
      </c>
      <c r="T206" s="342" t="str">
        <f>IF(R206="","",MAX((O206-AR206)*'1042Ad Antrag'!$B$31,0))</f>
        <v/>
      </c>
      <c r="U206" s="352" t="str">
        <f t="shared" si="92"/>
        <v/>
      </c>
      <c r="V206" s="262"/>
      <c r="W206" s="263"/>
      <c r="X206" s="190" t="str">
        <f>'1042Bd Stammdaten Mitarb.'!M202</f>
        <v/>
      </c>
      <c r="Y206" s="264" t="str">
        <f t="shared" si="93"/>
        <v/>
      </c>
      <c r="Z206" s="265" t="str">
        <f>IF(A206="","",'1042Bd Stammdaten Mitarb.'!Q202-'1042Bd Stammdaten Mitarb.'!R202)</f>
        <v/>
      </c>
      <c r="AA206" s="265" t="str">
        <f t="shared" si="94"/>
        <v/>
      </c>
      <c r="AB206" s="266" t="str">
        <f t="shared" si="95"/>
        <v/>
      </c>
      <c r="AC206" s="266" t="str">
        <f t="shared" si="96"/>
        <v/>
      </c>
      <c r="AD206" s="266" t="str">
        <f t="shared" si="97"/>
        <v/>
      </c>
      <c r="AE206" s="267" t="str">
        <f t="shared" si="98"/>
        <v/>
      </c>
      <c r="AF206" s="267" t="str">
        <f>IF(K206="","",K206*AF$8 - MAX('1042Bd Stammdaten Mitarb.'!S202-M206,0))</f>
        <v/>
      </c>
      <c r="AG206" s="267" t="str">
        <f t="shared" si="99"/>
        <v/>
      </c>
      <c r="AH206" s="267" t="str">
        <f t="shared" si="100"/>
        <v/>
      </c>
      <c r="AI206" s="267" t="str">
        <f t="shared" si="101"/>
        <v/>
      </c>
      <c r="AJ206" s="267" t="str">
        <f>IF(OR($C206="",K206="",O206=""),"",MAX(P206+'1042Bd Stammdaten Mitarb.'!T202-O206,0))</f>
        <v/>
      </c>
      <c r="AK206" s="267" t="str">
        <f>IF('1042Bd Stammdaten Mitarb.'!T202="","",'1042Bd Stammdaten Mitarb.'!T202)</f>
        <v/>
      </c>
      <c r="AL206" s="267" t="str">
        <f t="shared" si="102"/>
        <v/>
      </c>
      <c r="AM206" s="268" t="str">
        <f t="shared" si="103"/>
        <v/>
      </c>
      <c r="AN206" s="269" t="str">
        <f t="shared" si="104"/>
        <v/>
      </c>
      <c r="AO206" s="267" t="str">
        <f t="shared" si="105"/>
        <v/>
      </c>
      <c r="AP206" s="267" t="str">
        <f>IF(E206="","",'1042Bd Stammdaten Mitarb.'!P202)</f>
        <v/>
      </c>
      <c r="AQ206" s="270">
        <f>IF('1042Bd Stammdaten Mitarb.'!Y202&gt;0,AG206,0)</f>
        <v>0</v>
      </c>
      <c r="AR206" s="271">
        <f>IF('1042Bd Stammdaten Mitarb.'!Y202&gt;0,'1042Bd Stammdaten Mitarb.'!T202,0)</f>
        <v>0</v>
      </c>
      <c r="AS206" s="267" t="str">
        <f t="shared" si="106"/>
        <v/>
      </c>
      <c r="AT206" s="267">
        <f>'1042Bd Stammdaten Mitarb.'!P202</f>
        <v>0</v>
      </c>
      <c r="AU206" s="267">
        <f t="shared" si="107"/>
        <v>0</v>
      </c>
      <c r="AV206" s="272"/>
    </row>
    <row r="207" spans="1:48" s="57" customFormat="1" ht="16.899999999999999" customHeight="1" x14ac:dyDescent="0.25">
      <c r="A207" s="304" t="str">
        <f>IF('1042Bd Stammdaten Mitarb.'!A203="","",'1042Bd Stammdaten Mitarb.'!A203)</f>
        <v/>
      </c>
      <c r="B207" s="305" t="str">
        <f>IF('1042Bd Stammdaten Mitarb.'!B203="","",'1042Bd Stammdaten Mitarb.'!B203)</f>
        <v/>
      </c>
      <c r="C207" s="261" t="str">
        <f>IF('1042Bd Stammdaten Mitarb.'!C203="","",'1042Bd Stammdaten Mitarb.'!C203)</f>
        <v/>
      </c>
      <c r="D207" s="340" t="str">
        <f>IF('1042Bd Stammdaten Mitarb.'!AJ203="","",'1042Bd Stammdaten Mitarb.'!AJ203)</f>
        <v/>
      </c>
      <c r="E207" s="341" t="str">
        <f>IF('1042Bd Stammdaten Mitarb.'!N203="","",'1042Bd Stammdaten Mitarb.'!N203)</f>
        <v/>
      </c>
      <c r="F207" s="342" t="str">
        <f>IF('1042Bd Stammdaten Mitarb.'!O203="","",'1042Bd Stammdaten Mitarb.'!O203)</f>
        <v/>
      </c>
      <c r="G207" s="343" t="str">
        <f>IF('1042Bd Stammdaten Mitarb.'!P203="","",'1042Bd Stammdaten Mitarb.'!P203)</f>
        <v/>
      </c>
      <c r="H207" s="344" t="str">
        <f>IF('1042Bd Stammdaten Mitarb.'!Q203="","",'1042Bd Stammdaten Mitarb.'!Q203)</f>
        <v/>
      </c>
      <c r="I207" s="345" t="str">
        <f>IF('1042Bd Stammdaten Mitarb.'!R203="","",'1042Bd Stammdaten Mitarb.'!R203)</f>
        <v/>
      </c>
      <c r="J207" s="346" t="str">
        <f t="shared" si="83"/>
        <v/>
      </c>
      <c r="K207" s="342" t="str">
        <f t="shared" si="84"/>
        <v/>
      </c>
      <c r="L207" s="342" t="str">
        <f>IF('1042Bd Stammdaten Mitarb.'!S203="","",'1042Bd Stammdaten Mitarb.'!S203)</f>
        <v/>
      </c>
      <c r="M207" s="347" t="str">
        <f t="shared" si="85"/>
        <v/>
      </c>
      <c r="N207" s="340" t="str">
        <f t="shared" si="86"/>
        <v/>
      </c>
      <c r="O207" s="348" t="str">
        <f t="shared" si="87"/>
        <v/>
      </c>
      <c r="P207" s="349" t="str">
        <f t="shared" si="88"/>
        <v/>
      </c>
      <c r="Q207" s="350" t="str">
        <f t="shared" si="89"/>
        <v/>
      </c>
      <c r="R207" s="351" t="str">
        <f t="shared" si="90"/>
        <v/>
      </c>
      <c r="S207" s="340" t="str">
        <f t="shared" si="91"/>
        <v/>
      </c>
      <c r="T207" s="342" t="str">
        <f>IF(R207="","",MAX((O207-AR207)*'1042Ad Antrag'!$B$31,0))</f>
        <v/>
      </c>
      <c r="U207" s="352" t="str">
        <f t="shared" si="92"/>
        <v/>
      </c>
      <c r="V207" s="262"/>
      <c r="W207" s="263"/>
      <c r="X207" s="190" t="str">
        <f>'1042Bd Stammdaten Mitarb.'!M203</f>
        <v/>
      </c>
      <c r="Y207" s="264" t="str">
        <f t="shared" si="93"/>
        <v/>
      </c>
      <c r="Z207" s="265" t="str">
        <f>IF(A207="","",'1042Bd Stammdaten Mitarb.'!Q203-'1042Bd Stammdaten Mitarb.'!R203)</f>
        <v/>
      </c>
      <c r="AA207" s="265" t="str">
        <f t="shared" si="94"/>
        <v/>
      </c>
      <c r="AB207" s="266" t="str">
        <f t="shared" si="95"/>
        <v/>
      </c>
      <c r="AC207" s="266" t="str">
        <f t="shared" si="96"/>
        <v/>
      </c>
      <c r="AD207" s="266" t="str">
        <f t="shared" si="97"/>
        <v/>
      </c>
      <c r="AE207" s="267" t="str">
        <f t="shared" si="98"/>
        <v/>
      </c>
      <c r="AF207" s="267" t="str">
        <f>IF(K207="","",K207*AF$8 - MAX('1042Bd Stammdaten Mitarb.'!S203-M207,0))</f>
        <v/>
      </c>
      <c r="AG207" s="267" t="str">
        <f t="shared" si="99"/>
        <v/>
      </c>
      <c r="AH207" s="267" t="str">
        <f t="shared" si="100"/>
        <v/>
      </c>
      <c r="AI207" s="267" t="str">
        <f t="shared" si="101"/>
        <v/>
      </c>
      <c r="AJ207" s="267" t="str">
        <f>IF(OR($C207="",K207="",O207=""),"",MAX(P207+'1042Bd Stammdaten Mitarb.'!T203-O207,0))</f>
        <v/>
      </c>
      <c r="AK207" s="267" t="str">
        <f>IF('1042Bd Stammdaten Mitarb.'!T203="","",'1042Bd Stammdaten Mitarb.'!T203)</f>
        <v/>
      </c>
      <c r="AL207" s="267" t="str">
        <f t="shared" si="102"/>
        <v/>
      </c>
      <c r="AM207" s="268" t="str">
        <f t="shared" si="103"/>
        <v/>
      </c>
      <c r="AN207" s="269" t="str">
        <f t="shared" si="104"/>
        <v/>
      </c>
      <c r="AO207" s="267" t="str">
        <f t="shared" si="105"/>
        <v/>
      </c>
      <c r="AP207" s="267" t="str">
        <f>IF(E207="","",'1042Bd Stammdaten Mitarb.'!P203)</f>
        <v/>
      </c>
      <c r="AQ207" s="270">
        <f>IF('1042Bd Stammdaten Mitarb.'!Y203&gt;0,AG207,0)</f>
        <v>0</v>
      </c>
      <c r="AR207" s="271">
        <f>IF('1042Bd Stammdaten Mitarb.'!Y203&gt;0,'1042Bd Stammdaten Mitarb.'!T203,0)</f>
        <v>0</v>
      </c>
      <c r="AS207" s="267" t="str">
        <f t="shared" si="106"/>
        <v/>
      </c>
      <c r="AT207" s="267">
        <f>'1042Bd Stammdaten Mitarb.'!P203</f>
        <v>0</v>
      </c>
      <c r="AU207" s="267">
        <f t="shared" si="107"/>
        <v>0</v>
      </c>
      <c r="AV207" s="272"/>
    </row>
    <row r="208" spans="1:48" s="57" customFormat="1" ht="16.899999999999999" customHeight="1" x14ac:dyDescent="0.25">
      <c r="A208" s="304" t="str">
        <f>IF('1042Bd Stammdaten Mitarb.'!A204="","",'1042Bd Stammdaten Mitarb.'!A204)</f>
        <v/>
      </c>
      <c r="B208" s="305" t="str">
        <f>IF('1042Bd Stammdaten Mitarb.'!B204="","",'1042Bd Stammdaten Mitarb.'!B204)</f>
        <v/>
      </c>
      <c r="C208" s="261" t="str">
        <f>IF('1042Bd Stammdaten Mitarb.'!C204="","",'1042Bd Stammdaten Mitarb.'!C204)</f>
        <v/>
      </c>
      <c r="D208" s="340" t="str">
        <f>IF('1042Bd Stammdaten Mitarb.'!AJ204="","",'1042Bd Stammdaten Mitarb.'!AJ204)</f>
        <v/>
      </c>
      <c r="E208" s="341" t="str">
        <f>IF('1042Bd Stammdaten Mitarb.'!N204="","",'1042Bd Stammdaten Mitarb.'!N204)</f>
        <v/>
      </c>
      <c r="F208" s="342" t="str">
        <f>IF('1042Bd Stammdaten Mitarb.'!O204="","",'1042Bd Stammdaten Mitarb.'!O204)</f>
        <v/>
      </c>
      <c r="G208" s="343" t="str">
        <f>IF('1042Bd Stammdaten Mitarb.'!P204="","",'1042Bd Stammdaten Mitarb.'!P204)</f>
        <v/>
      </c>
      <c r="H208" s="344" t="str">
        <f>IF('1042Bd Stammdaten Mitarb.'!Q204="","",'1042Bd Stammdaten Mitarb.'!Q204)</f>
        <v/>
      </c>
      <c r="I208" s="345" t="str">
        <f>IF('1042Bd Stammdaten Mitarb.'!R204="","",'1042Bd Stammdaten Mitarb.'!R204)</f>
        <v/>
      </c>
      <c r="J208" s="346" t="str">
        <f t="shared" si="83"/>
        <v/>
      </c>
      <c r="K208" s="342" t="str">
        <f t="shared" si="84"/>
        <v/>
      </c>
      <c r="L208" s="342" t="str">
        <f>IF('1042Bd Stammdaten Mitarb.'!S204="","",'1042Bd Stammdaten Mitarb.'!S204)</f>
        <v/>
      </c>
      <c r="M208" s="347" t="str">
        <f t="shared" si="85"/>
        <v/>
      </c>
      <c r="N208" s="340" t="str">
        <f t="shared" si="86"/>
        <v/>
      </c>
      <c r="O208" s="348" t="str">
        <f t="shared" si="87"/>
        <v/>
      </c>
      <c r="P208" s="349" t="str">
        <f t="shared" si="88"/>
        <v/>
      </c>
      <c r="Q208" s="350" t="str">
        <f t="shared" si="89"/>
        <v/>
      </c>
      <c r="R208" s="351" t="str">
        <f t="shared" si="90"/>
        <v/>
      </c>
      <c r="S208" s="340" t="str">
        <f t="shared" si="91"/>
        <v/>
      </c>
      <c r="T208" s="342" t="str">
        <f>IF(R208="","",MAX((O208-AR208)*'1042Ad Antrag'!$B$31,0))</f>
        <v/>
      </c>
      <c r="U208" s="352" t="str">
        <f t="shared" si="92"/>
        <v/>
      </c>
      <c r="V208" s="262"/>
      <c r="W208" s="263"/>
      <c r="X208" s="190" t="str">
        <f>'1042Bd Stammdaten Mitarb.'!M204</f>
        <v/>
      </c>
      <c r="Y208" s="264" t="str">
        <f t="shared" si="93"/>
        <v/>
      </c>
      <c r="Z208" s="265" t="str">
        <f>IF(A208="","",'1042Bd Stammdaten Mitarb.'!Q204-'1042Bd Stammdaten Mitarb.'!R204)</f>
        <v/>
      </c>
      <c r="AA208" s="265" t="str">
        <f t="shared" si="94"/>
        <v/>
      </c>
      <c r="AB208" s="266" t="str">
        <f t="shared" si="95"/>
        <v/>
      </c>
      <c r="AC208" s="266" t="str">
        <f t="shared" si="96"/>
        <v/>
      </c>
      <c r="AD208" s="266" t="str">
        <f t="shared" si="97"/>
        <v/>
      </c>
      <c r="AE208" s="267" t="str">
        <f t="shared" si="98"/>
        <v/>
      </c>
      <c r="AF208" s="267" t="str">
        <f>IF(K208="","",K208*AF$8 - MAX('1042Bd Stammdaten Mitarb.'!S204-M208,0))</f>
        <v/>
      </c>
      <c r="AG208" s="267" t="str">
        <f t="shared" si="99"/>
        <v/>
      </c>
      <c r="AH208" s="267" t="str">
        <f t="shared" si="100"/>
        <v/>
      </c>
      <c r="AI208" s="267" t="str">
        <f t="shared" si="101"/>
        <v/>
      </c>
      <c r="AJ208" s="267" t="str">
        <f>IF(OR($C208="",K208="",O208=""),"",MAX(P208+'1042Bd Stammdaten Mitarb.'!T204-O208,0))</f>
        <v/>
      </c>
      <c r="AK208" s="267" t="str">
        <f>IF('1042Bd Stammdaten Mitarb.'!T204="","",'1042Bd Stammdaten Mitarb.'!T204)</f>
        <v/>
      </c>
      <c r="AL208" s="267" t="str">
        <f t="shared" si="102"/>
        <v/>
      </c>
      <c r="AM208" s="268" t="str">
        <f t="shared" si="103"/>
        <v/>
      </c>
      <c r="AN208" s="269" t="str">
        <f t="shared" si="104"/>
        <v/>
      </c>
      <c r="AO208" s="267" t="str">
        <f t="shared" si="105"/>
        <v/>
      </c>
      <c r="AP208" s="267" t="str">
        <f>IF(E208="","",'1042Bd Stammdaten Mitarb.'!P204)</f>
        <v/>
      </c>
      <c r="AQ208" s="270">
        <f>IF('1042Bd Stammdaten Mitarb.'!Y204&gt;0,AG208,0)</f>
        <v>0</v>
      </c>
      <c r="AR208" s="271">
        <f>IF('1042Bd Stammdaten Mitarb.'!Y204&gt;0,'1042Bd Stammdaten Mitarb.'!T204,0)</f>
        <v>0</v>
      </c>
      <c r="AS208" s="267" t="str">
        <f t="shared" si="106"/>
        <v/>
      </c>
      <c r="AT208" s="267">
        <f>'1042Bd Stammdaten Mitarb.'!P204</f>
        <v>0</v>
      </c>
      <c r="AU208" s="267">
        <f t="shared" si="107"/>
        <v>0</v>
      </c>
      <c r="AV208" s="272"/>
    </row>
    <row r="209" spans="1:48" s="57" customFormat="1" ht="16.899999999999999" customHeight="1" x14ac:dyDescent="0.25">
      <c r="A209" s="304" t="str">
        <f>IF('1042Bd Stammdaten Mitarb.'!A205="","",'1042Bd Stammdaten Mitarb.'!A205)</f>
        <v/>
      </c>
      <c r="B209" s="305" t="str">
        <f>IF('1042Bd Stammdaten Mitarb.'!B205="","",'1042Bd Stammdaten Mitarb.'!B205)</f>
        <v/>
      </c>
      <c r="C209" s="261" t="str">
        <f>IF('1042Bd Stammdaten Mitarb.'!C205="","",'1042Bd Stammdaten Mitarb.'!C205)</f>
        <v/>
      </c>
      <c r="D209" s="340" t="str">
        <f>IF('1042Bd Stammdaten Mitarb.'!AJ205="","",'1042Bd Stammdaten Mitarb.'!AJ205)</f>
        <v/>
      </c>
      <c r="E209" s="341" t="str">
        <f>IF('1042Bd Stammdaten Mitarb.'!N205="","",'1042Bd Stammdaten Mitarb.'!N205)</f>
        <v/>
      </c>
      <c r="F209" s="342" t="str">
        <f>IF('1042Bd Stammdaten Mitarb.'!O205="","",'1042Bd Stammdaten Mitarb.'!O205)</f>
        <v/>
      </c>
      <c r="G209" s="343" t="str">
        <f>IF('1042Bd Stammdaten Mitarb.'!P205="","",'1042Bd Stammdaten Mitarb.'!P205)</f>
        <v/>
      </c>
      <c r="H209" s="344" t="str">
        <f>IF('1042Bd Stammdaten Mitarb.'!Q205="","",'1042Bd Stammdaten Mitarb.'!Q205)</f>
        <v/>
      </c>
      <c r="I209" s="345" t="str">
        <f>IF('1042Bd Stammdaten Mitarb.'!R205="","",'1042Bd Stammdaten Mitarb.'!R205)</f>
        <v/>
      </c>
      <c r="J209" s="346" t="str">
        <f t="shared" si="83"/>
        <v/>
      </c>
      <c r="K209" s="342" t="str">
        <f t="shared" si="84"/>
        <v/>
      </c>
      <c r="L209" s="342" t="str">
        <f>IF('1042Bd Stammdaten Mitarb.'!S205="","",'1042Bd Stammdaten Mitarb.'!S205)</f>
        <v/>
      </c>
      <c r="M209" s="347" t="str">
        <f t="shared" si="85"/>
        <v/>
      </c>
      <c r="N209" s="340" t="str">
        <f t="shared" si="86"/>
        <v/>
      </c>
      <c r="O209" s="348" t="str">
        <f t="shared" si="87"/>
        <v/>
      </c>
      <c r="P209" s="349" t="str">
        <f t="shared" si="88"/>
        <v/>
      </c>
      <c r="Q209" s="350" t="str">
        <f t="shared" si="89"/>
        <v/>
      </c>
      <c r="R209" s="351" t="str">
        <f t="shared" si="90"/>
        <v/>
      </c>
      <c r="S209" s="340" t="str">
        <f t="shared" si="91"/>
        <v/>
      </c>
      <c r="T209" s="342" t="str">
        <f>IF(R209="","",MAX((O209-AR209)*'1042Ad Antrag'!$B$31,0))</f>
        <v/>
      </c>
      <c r="U209" s="352" t="str">
        <f t="shared" si="92"/>
        <v/>
      </c>
      <c r="V209" s="262"/>
      <c r="W209" s="263"/>
      <c r="X209" s="190" t="str">
        <f>'1042Bd Stammdaten Mitarb.'!M205</f>
        <v/>
      </c>
      <c r="Y209" s="264" t="str">
        <f t="shared" si="93"/>
        <v/>
      </c>
      <c r="Z209" s="265" t="str">
        <f>IF(A209="","",'1042Bd Stammdaten Mitarb.'!Q205-'1042Bd Stammdaten Mitarb.'!R205)</f>
        <v/>
      </c>
      <c r="AA209" s="265" t="str">
        <f t="shared" si="94"/>
        <v/>
      </c>
      <c r="AB209" s="266" t="str">
        <f t="shared" si="95"/>
        <v/>
      </c>
      <c r="AC209" s="266" t="str">
        <f t="shared" si="96"/>
        <v/>
      </c>
      <c r="AD209" s="266" t="str">
        <f t="shared" si="97"/>
        <v/>
      </c>
      <c r="AE209" s="267" t="str">
        <f t="shared" si="98"/>
        <v/>
      </c>
      <c r="AF209" s="267" t="str">
        <f>IF(K209="","",K209*AF$8 - MAX('1042Bd Stammdaten Mitarb.'!S205-M209,0))</f>
        <v/>
      </c>
      <c r="AG209" s="267" t="str">
        <f t="shared" si="99"/>
        <v/>
      </c>
      <c r="AH209" s="267" t="str">
        <f t="shared" si="100"/>
        <v/>
      </c>
      <c r="AI209" s="267" t="str">
        <f t="shared" si="101"/>
        <v/>
      </c>
      <c r="AJ209" s="267" t="str">
        <f>IF(OR($C209="",K209="",O209=""),"",MAX(P209+'1042Bd Stammdaten Mitarb.'!T205-O209,0))</f>
        <v/>
      </c>
      <c r="AK209" s="267" t="str">
        <f>IF('1042Bd Stammdaten Mitarb.'!T205="","",'1042Bd Stammdaten Mitarb.'!T205)</f>
        <v/>
      </c>
      <c r="AL209" s="267" t="str">
        <f t="shared" si="102"/>
        <v/>
      </c>
      <c r="AM209" s="268" t="str">
        <f t="shared" si="103"/>
        <v/>
      </c>
      <c r="AN209" s="269" t="str">
        <f t="shared" si="104"/>
        <v/>
      </c>
      <c r="AO209" s="267" t="str">
        <f t="shared" si="105"/>
        <v/>
      </c>
      <c r="AP209" s="267" t="str">
        <f>IF(E209="","",'1042Bd Stammdaten Mitarb.'!P205)</f>
        <v/>
      </c>
      <c r="AQ209" s="270">
        <f>IF('1042Bd Stammdaten Mitarb.'!Y205&gt;0,AG209,0)</f>
        <v>0</v>
      </c>
      <c r="AR209" s="271">
        <f>IF('1042Bd Stammdaten Mitarb.'!Y205&gt;0,'1042Bd Stammdaten Mitarb.'!T205,0)</f>
        <v>0</v>
      </c>
      <c r="AS209" s="267" t="str">
        <f t="shared" si="106"/>
        <v/>
      </c>
      <c r="AT209" s="267">
        <f>'1042Bd Stammdaten Mitarb.'!P205</f>
        <v>0</v>
      </c>
      <c r="AU209" s="267">
        <f t="shared" si="107"/>
        <v>0</v>
      </c>
      <c r="AV209" s="272"/>
    </row>
    <row r="210" spans="1:48" s="57" customFormat="1" ht="16.899999999999999" customHeight="1" x14ac:dyDescent="0.25">
      <c r="A210" s="304" t="str">
        <f>IF('1042Bd Stammdaten Mitarb.'!A206="","",'1042Bd Stammdaten Mitarb.'!A206)</f>
        <v/>
      </c>
      <c r="B210" s="305" t="str">
        <f>IF('1042Bd Stammdaten Mitarb.'!B206="","",'1042Bd Stammdaten Mitarb.'!B206)</f>
        <v/>
      </c>
      <c r="C210" s="261" t="str">
        <f>IF('1042Bd Stammdaten Mitarb.'!C206="","",'1042Bd Stammdaten Mitarb.'!C206)</f>
        <v/>
      </c>
      <c r="D210" s="340" t="str">
        <f>IF('1042Bd Stammdaten Mitarb.'!AJ206="","",'1042Bd Stammdaten Mitarb.'!AJ206)</f>
        <v/>
      </c>
      <c r="E210" s="341" t="str">
        <f>IF('1042Bd Stammdaten Mitarb.'!N206="","",'1042Bd Stammdaten Mitarb.'!N206)</f>
        <v/>
      </c>
      <c r="F210" s="342" t="str">
        <f>IF('1042Bd Stammdaten Mitarb.'!O206="","",'1042Bd Stammdaten Mitarb.'!O206)</f>
        <v/>
      </c>
      <c r="G210" s="343" t="str">
        <f>IF('1042Bd Stammdaten Mitarb.'!P206="","",'1042Bd Stammdaten Mitarb.'!P206)</f>
        <v/>
      </c>
      <c r="H210" s="344" t="str">
        <f>IF('1042Bd Stammdaten Mitarb.'!Q206="","",'1042Bd Stammdaten Mitarb.'!Q206)</f>
        <v/>
      </c>
      <c r="I210" s="345" t="str">
        <f>IF('1042Bd Stammdaten Mitarb.'!R206="","",'1042Bd Stammdaten Mitarb.'!R206)</f>
        <v/>
      </c>
      <c r="J210" s="346" t="str">
        <f t="shared" si="83"/>
        <v/>
      </c>
      <c r="K210" s="342" t="str">
        <f t="shared" si="84"/>
        <v/>
      </c>
      <c r="L210" s="342" t="str">
        <f>IF('1042Bd Stammdaten Mitarb.'!S206="","",'1042Bd Stammdaten Mitarb.'!S206)</f>
        <v/>
      </c>
      <c r="M210" s="347" t="str">
        <f t="shared" si="85"/>
        <v/>
      </c>
      <c r="N210" s="340" t="str">
        <f t="shared" si="86"/>
        <v/>
      </c>
      <c r="O210" s="348" t="str">
        <f t="shared" si="87"/>
        <v/>
      </c>
      <c r="P210" s="349" t="str">
        <f t="shared" si="88"/>
        <v/>
      </c>
      <c r="Q210" s="350" t="str">
        <f t="shared" si="89"/>
        <v/>
      </c>
      <c r="R210" s="351" t="str">
        <f t="shared" si="90"/>
        <v/>
      </c>
      <c r="S210" s="340" t="str">
        <f t="shared" si="91"/>
        <v/>
      </c>
      <c r="T210" s="342" t="str">
        <f>IF(R210="","",MAX((O210-AR210)*'1042Ad Antrag'!$B$31,0))</f>
        <v/>
      </c>
      <c r="U210" s="352" t="str">
        <f t="shared" si="92"/>
        <v/>
      </c>
      <c r="V210" s="262"/>
      <c r="W210" s="263"/>
      <c r="X210" s="190" t="str">
        <f>'1042Bd Stammdaten Mitarb.'!M206</f>
        <v/>
      </c>
      <c r="Y210" s="264" t="str">
        <f t="shared" si="93"/>
        <v/>
      </c>
      <c r="Z210" s="265" t="str">
        <f>IF(A210="","",'1042Bd Stammdaten Mitarb.'!Q206-'1042Bd Stammdaten Mitarb.'!R206)</f>
        <v/>
      </c>
      <c r="AA210" s="265" t="str">
        <f t="shared" si="94"/>
        <v/>
      </c>
      <c r="AB210" s="266" t="str">
        <f t="shared" si="95"/>
        <v/>
      </c>
      <c r="AC210" s="266" t="str">
        <f t="shared" si="96"/>
        <v/>
      </c>
      <c r="AD210" s="266" t="str">
        <f t="shared" si="97"/>
        <v/>
      </c>
      <c r="AE210" s="267" t="str">
        <f t="shared" si="98"/>
        <v/>
      </c>
      <c r="AF210" s="267" t="str">
        <f>IF(K210="","",K210*AF$8 - MAX('1042Bd Stammdaten Mitarb.'!S206-M210,0))</f>
        <v/>
      </c>
      <c r="AG210" s="267" t="str">
        <f t="shared" si="99"/>
        <v/>
      </c>
      <c r="AH210" s="267" t="str">
        <f t="shared" si="100"/>
        <v/>
      </c>
      <c r="AI210" s="267" t="str">
        <f t="shared" si="101"/>
        <v/>
      </c>
      <c r="AJ210" s="267" t="str">
        <f>IF(OR($C210="",K210="",O210=""),"",MAX(P210+'1042Bd Stammdaten Mitarb.'!T206-O210,0))</f>
        <v/>
      </c>
      <c r="AK210" s="267" t="str">
        <f>IF('1042Bd Stammdaten Mitarb.'!T206="","",'1042Bd Stammdaten Mitarb.'!T206)</f>
        <v/>
      </c>
      <c r="AL210" s="267" t="str">
        <f t="shared" si="102"/>
        <v/>
      </c>
      <c r="AM210" s="268" t="str">
        <f t="shared" si="103"/>
        <v/>
      </c>
      <c r="AN210" s="269" t="str">
        <f t="shared" si="104"/>
        <v/>
      </c>
      <c r="AO210" s="267" t="str">
        <f t="shared" si="105"/>
        <v/>
      </c>
      <c r="AP210" s="267" t="str">
        <f>IF(E210="","",'1042Bd Stammdaten Mitarb.'!P206)</f>
        <v/>
      </c>
      <c r="AQ210" s="270">
        <f>IF('1042Bd Stammdaten Mitarb.'!Y206&gt;0,AG210,0)</f>
        <v>0</v>
      </c>
      <c r="AR210" s="271">
        <f>IF('1042Bd Stammdaten Mitarb.'!Y206&gt;0,'1042Bd Stammdaten Mitarb.'!T206,0)</f>
        <v>0</v>
      </c>
      <c r="AS210" s="267" t="str">
        <f t="shared" si="106"/>
        <v/>
      </c>
      <c r="AT210" s="267">
        <f>'1042Bd Stammdaten Mitarb.'!P206</f>
        <v>0</v>
      </c>
      <c r="AU210" s="267">
        <f t="shared" si="107"/>
        <v>0</v>
      </c>
      <c r="AV210" s="272"/>
    </row>
    <row r="211" spans="1:48" s="57" customFormat="1" ht="16.899999999999999" customHeight="1" thickBot="1" x14ac:dyDescent="0.3">
      <c r="A211" s="273" t="str">
        <f>IF('1042Bd Stammdaten Mitarb.'!A207="","",'1042Bd Stammdaten Mitarb.'!A207)</f>
        <v/>
      </c>
      <c r="B211" s="274" t="str">
        <f>IF('1042Bd Stammdaten Mitarb.'!B207="","",'1042Bd Stammdaten Mitarb.'!B207)</f>
        <v/>
      </c>
      <c r="C211" s="275" t="str">
        <f>IF('1042Bd Stammdaten Mitarb.'!C207="","",'1042Bd Stammdaten Mitarb.'!C207)</f>
        <v/>
      </c>
      <c r="D211" s="340" t="str">
        <f>IF('1042Bd Stammdaten Mitarb.'!AJ207="","",'1042Bd Stammdaten Mitarb.'!AJ207)</f>
        <v/>
      </c>
      <c r="E211" s="361" t="str">
        <f>IF('1042Bd Stammdaten Mitarb.'!N207="","",'1042Bd Stammdaten Mitarb.'!N207)</f>
        <v/>
      </c>
      <c r="F211" s="356" t="str">
        <f>IF('1042Bd Stammdaten Mitarb.'!O207="","",'1042Bd Stammdaten Mitarb.'!O207)</f>
        <v/>
      </c>
      <c r="G211" s="362" t="str">
        <f>IF('1042Bd Stammdaten Mitarb.'!P207="","",'1042Bd Stammdaten Mitarb.'!P207)</f>
        <v/>
      </c>
      <c r="H211" s="354" t="str">
        <f>IF('1042Bd Stammdaten Mitarb.'!Q207="","",'1042Bd Stammdaten Mitarb.'!Q207)</f>
        <v/>
      </c>
      <c r="I211" s="355" t="str">
        <f>IF('1042Bd Stammdaten Mitarb.'!R207="","",'1042Bd Stammdaten Mitarb.'!R207)</f>
        <v/>
      </c>
      <c r="J211" s="363" t="str">
        <f t="shared" si="83"/>
        <v/>
      </c>
      <c r="K211" s="356" t="str">
        <f t="shared" si="84"/>
        <v/>
      </c>
      <c r="L211" s="356" t="str">
        <f>IF('1042Bd Stammdaten Mitarb.'!S207="","",'1042Bd Stammdaten Mitarb.'!S207)</f>
        <v/>
      </c>
      <c r="M211" s="364" t="str">
        <f t="shared" si="85"/>
        <v/>
      </c>
      <c r="N211" s="353" t="str">
        <f t="shared" si="86"/>
        <v/>
      </c>
      <c r="O211" s="365" t="str">
        <f t="shared" si="87"/>
        <v/>
      </c>
      <c r="P211" s="366" t="str">
        <f t="shared" si="88"/>
        <v/>
      </c>
      <c r="Q211" s="367" t="str">
        <f t="shared" si="89"/>
        <v/>
      </c>
      <c r="R211" s="368" t="str">
        <f t="shared" si="90"/>
        <v/>
      </c>
      <c r="S211" s="353" t="str">
        <f t="shared" si="91"/>
        <v/>
      </c>
      <c r="T211" s="356" t="str">
        <f>IF(R211="","",MAX((O211-AR211)*'1042Ad Antrag'!$B$31,0))</f>
        <v/>
      </c>
      <c r="U211" s="357" t="str">
        <f t="shared" si="92"/>
        <v/>
      </c>
      <c r="V211" s="262"/>
      <c r="W211" s="263"/>
      <c r="X211" s="190" t="str">
        <f>'1042Bd Stammdaten Mitarb.'!M207</f>
        <v/>
      </c>
      <c r="Y211" s="264" t="str">
        <f t="shared" si="93"/>
        <v/>
      </c>
      <c r="Z211" s="265" t="str">
        <f>IF(A211="","",'1042Bd Stammdaten Mitarb.'!Q207-'1042Bd Stammdaten Mitarb.'!R207)</f>
        <v/>
      </c>
      <c r="AA211" s="265" t="str">
        <f t="shared" si="94"/>
        <v/>
      </c>
      <c r="AB211" s="266" t="str">
        <f t="shared" si="95"/>
        <v/>
      </c>
      <c r="AC211" s="266" t="str">
        <f t="shared" si="96"/>
        <v/>
      </c>
      <c r="AD211" s="266" t="str">
        <f t="shared" si="97"/>
        <v/>
      </c>
      <c r="AE211" s="267" t="str">
        <f t="shared" si="98"/>
        <v/>
      </c>
      <c r="AF211" s="267" t="str">
        <f>IF(K211="","",K211*AF$8 - MAX('1042Bd Stammdaten Mitarb.'!S207-M211,0))</f>
        <v/>
      </c>
      <c r="AG211" s="267" t="str">
        <f t="shared" si="99"/>
        <v/>
      </c>
      <c r="AH211" s="267" t="str">
        <f t="shared" si="100"/>
        <v/>
      </c>
      <c r="AI211" s="267" t="str">
        <f t="shared" si="101"/>
        <v/>
      </c>
      <c r="AJ211" s="267" t="str">
        <f>IF(OR($C211="",K211="",O211=""),"",MAX(P211+'1042Bd Stammdaten Mitarb.'!T207-O211,0))</f>
        <v/>
      </c>
      <c r="AK211" s="267" t="str">
        <f>IF('1042Bd Stammdaten Mitarb.'!T207="","",'1042Bd Stammdaten Mitarb.'!T207)</f>
        <v/>
      </c>
      <c r="AL211" s="267" t="str">
        <f t="shared" si="102"/>
        <v/>
      </c>
      <c r="AM211" s="268" t="str">
        <f t="shared" si="103"/>
        <v/>
      </c>
      <c r="AN211" s="269" t="str">
        <f t="shared" si="104"/>
        <v/>
      </c>
      <c r="AO211" s="267" t="str">
        <f t="shared" si="105"/>
        <v/>
      </c>
      <c r="AP211" s="267" t="str">
        <f>IF(E211="","",'1042Bd Stammdaten Mitarb.'!P207)</f>
        <v/>
      </c>
      <c r="AQ211" s="270">
        <f>IF('1042Bd Stammdaten Mitarb.'!Y207&gt;0,AG211,0)</f>
        <v>0</v>
      </c>
      <c r="AR211" s="271">
        <f>IF('1042Bd Stammdaten Mitarb.'!Y207&gt;0,'1042Bd Stammdaten Mitarb.'!T207,0)</f>
        <v>0</v>
      </c>
      <c r="AS211" s="267" t="str">
        <f t="shared" si="106"/>
        <v/>
      </c>
      <c r="AT211" s="267">
        <f>'1042Bd Stammdaten Mitarb.'!P207</f>
        <v>0</v>
      </c>
      <c r="AU211" s="267">
        <f t="shared" si="107"/>
        <v>0</v>
      </c>
      <c r="AV211" s="272"/>
    </row>
    <row r="212" spans="1:48" x14ac:dyDescent="0.25"/>
  </sheetData>
  <sheetProtection algorithmName="SHA-512" hashValue="n1dKupams0denl22ctAK9yB0n8Prw3wmEkUNKCBcm8jwY7MEqMO60N0NaKyWEiQOrFFgV/g0NUPyhmus6QHcjg==" saltValue="0w681zP+KDhqoxNZ96OJVQ==" spinCount="100000" sheet="1" selectLockedCells="1" selectUnlockedCells="1"/>
  <mergeCells count="17">
    <mergeCell ref="T9:T10"/>
    <mergeCell ref="U9:U10"/>
    <mergeCell ref="O9:P9"/>
    <mergeCell ref="Q9:Q10"/>
    <mergeCell ref="L9:L10"/>
    <mergeCell ref="R9:R10"/>
    <mergeCell ref="S9:S10"/>
    <mergeCell ref="K9:K10"/>
    <mergeCell ref="C1:D1"/>
    <mergeCell ref="C2:D2"/>
    <mergeCell ref="M9:M10"/>
    <mergeCell ref="N9:N10"/>
    <mergeCell ref="D9:D10"/>
    <mergeCell ref="E9:E10"/>
    <mergeCell ref="F9:F10"/>
    <mergeCell ref="G9:G10"/>
    <mergeCell ref="H9:J9"/>
  </mergeCells>
  <conditionalFormatting sqref="A11:A211">
    <cfRule type="cellIs" dxfId="5" priority="7" operator="between">
      <formula>7560000000000</formula>
      <formula>7569999999999</formula>
    </cfRule>
  </conditionalFormatting>
  <conditionalFormatting sqref="A11:C211">
    <cfRule type="cellIs" dxfId="4" priority="9" operator="between">
      <formula>0</formula>
      <formula>9999999999</formula>
    </cfRule>
  </conditionalFormatting>
  <conditionalFormatting sqref="H11:J11">
    <cfRule type="expression" dxfId="3" priority="10">
      <formula>AND(XFA9&lt;&gt;"",OR(H11&gt;20,H11&lt;-20))</formula>
    </cfRule>
  </conditionalFormatting>
  <conditionalFormatting sqref="H12:J211">
    <cfRule type="expression" dxfId="2" priority="207">
      <formula>AND(XFA8&lt;&gt;"",OR(H12&gt;20,H12&lt;-20))</formula>
    </cfRule>
  </conditionalFormatting>
  <conditionalFormatting sqref="N11:N211">
    <cfRule type="cellIs" dxfId="1" priority="8" stopIfTrue="1" operator="lessThan">
      <formula>0</formula>
    </cfRule>
  </conditionalFormatting>
  <conditionalFormatting sqref="T6">
    <cfRule type="expression" dxfId="0" priority="120" stopIfTrue="1">
      <formula>OR(AO6="")</formula>
    </cfRule>
  </conditionalFormatting>
  <dataValidations count="1">
    <dataValidation type="custom" allowBlank="1" showInputMessage="1" showErrorMessage="1" sqref="J12:J211" xr:uid="{00000000-0002-0000-0500-000000000000}">
      <formula1>IF(J12&gt;20,20,J12)</formula1>
    </dataValidation>
  </dataValidations>
  <pageMargins left="0.39370078740157483" right="0.39370078740157483" top="0.78740157480314965" bottom="0.59055118110236227" header="0.31496062992125984" footer="0.31496062992125984"/>
  <pageSetup paperSize="9" scale="49" fitToHeight="0" orientation="landscape" horizontalDpi="300" verticalDpi="300" r:id="rId1"/>
  <headerFooter>
    <oddHeader>&amp;C&amp;"Arial,Fett"&amp;26Abrechnung von Kurzarbeit</oddHeader>
    <oddFooter>&amp;L&amp;F / &amp;A / 06.2024
&amp;RSeite &amp;P / &amp;N</oddFooter>
  </headerFooter>
  <rowBreaks count="1" manualBreakCount="1">
    <brk id="49" max="16383" man="1"/>
  </rowBreaks>
  <ignoredErrors>
    <ignoredError sqref="R12"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63"/>
  <sheetViews>
    <sheetView zoomScaleNormal="100" workbookViewId="0">
      <selection activeCell="F34" sqref="F34"/>
    </sheetView>
  </sheetViews>
  <sheetFormatPr baseColWidth="10" defaultColWidth="9.28515625" defaultRowHeight="15" x14ac:dyDescent="0.25"/>
  <cols>
    <col min="1" max="1" width="11" style="12" customWidth="1"/>
    <col min="2" max="2" width="10.7109375" style="13" customWidth="1"/>
    <col min="3" max="3" width="13.28515625" style="14" customWidth="1"/>
    <col min="4" max="4" width="11.42578125" style="17" customWidth="1"/>
    <col min="5" max="5" width="4.7109375" style="2" customWidth="1"/>
    <col min="6" max="6" width="33.7109375" style="2" customWidth="1"/>
    <col min="7" max="7" width="7.7109375" style="2" customWidth="1"/>
    <col min="8" max="8" width="10.5703125" style="2" customWidth="1"/>
    <col min="9" max="9" width="4.7109375" style="2" customWidth="1"/>
    <col min="10" max="10" width="25.7109375" style="2" customWidth="1"/>
    <col min="11" max="11" width="12.7109375" style="2" customWidth="1"/>
    <col min="12" max="12" width="4.7109375" style="2" customWidth="1"/>
    <col min="13" max="13" width="25" style="4" customWidth="1"/>
    <col min="14" max="14" width="66.28515625" style="5" customWidth="1"/>
    <col min="15" max="16384" width="9.28515625" style="2"/>
  </cols>
  <sheetData>
    <row r="1" spans="1:18" s="117" customFormat="1" x14ac:dyDescent="0.25">
      <c r="A1" s="116" t="str">
        <f>Übersetzungstexte!A316</f>
        <v>Datum</v>
      </c>
      <c r="B1" s="116" t="str">
        <f>Übersetzungstexte!A319</f>
        <v>Arbeitstage</v>
      </c>
      <c r="C1" s="116" t="str">
        <f>Übersetzungstexte!A322</f>
        <v>Max. massgeb.</v>
      </c>
      <c r="D1" s="116" t="str">
        <f>Übersetzungstexte!A325</f>
        <v>Beitragssatz</v>
      </c>
      <c r="F1" s="117" t="s">
        <v>251</v>
      </c>
      <c r="M1" s="65"/>
      <c r="N1" s="18"/>
      <c r="O1" s="65"/>
      <c r="P1" s="65"/>
      <c r="Q1" s="65"/>
      <c r="R1" s="65"/>
    </row>
    <row r="2" spans="1:18" s="117" customFormat="1" x14ac:dyDescent="0.25">
      <c r="A2" s="116" t="str">
        <f>Übersetzungstexte!A317</f>
        <v>Gültig ab</v>
      </c>
      <c r="B2" s="116" t="str">
        <f>Übersetzungstexte!A320</f>
        <v>pro jahr</v>
      </c>
      <c r="C2" s="116" t="str">
        <f>Übersetzungstexte!A323</f>
        <v>Verdienst</v>
      </c>
      <c r="D2" s="116"/>
      <c r="F2" s="117" t="s">
        <v>15</v>
      </c>
      <c r="M2" s="65"/>
      <c r="N2" s="18"/>
      <c r="O2" s="65"/>
      <c r="P2" s="65"/>
      <c r="Q2" s="65"/>
      <c r="R2" s="65"/>
    </row>
    <row r="3" spans="1:18" ht="12.75" customHeight="1" x14ac:dyDescent="0.25">
      <c r="A3" s="12">
        <v>30682</v>
      </c>
      <c r="B3" s="13">
        <v>261</v>
      </c>
      <c r="C3" s="14">
        <v>5800</v>
      </c>
      <c r="D3" s="15">
        <v>5.2999999999999999E-2</v>
      </c>
      <c r="F3" s="108" t="s">
        <v>252</v>
      </c>
      <c r="J3" s="1"/>
      <c r="O3" s="4"/>
      <c r="P3" s="4"/>
      <c r="Q3" s="4"/>
      <c r="R3" s="4"/>
    </row>
    <row r="4" spans="1:18" x14ac:dyDescent="0.25">
      <c r="A4" s="12">
        <v>31778</v>
      </c>
      <c r="B4" s="13">
        <v>261</v>
      </c>
      <c r="C4" s="14">
        <v>6800</v>
      </c>
      <c r="D4" s="15">
        <v>5.2999999999999999E-2</v>
      </c>
      <c r="F4" s="108" t="s">
        <v>253</v>
      </c>
      <c r="J4" s="1"/>
      <c r="O4" s="4"/>
      <c r="P4" s="4"/>
      <c r="Q4" s="4"/>
      <c r="R4" s="4"/>
    </row>
    <row r="5" spans="1:18" x14ac:dyDescent="0.25">
      <c r="A5" s="12">
        <v>32143</v>
      </c>
      <c r="B5" s="13">
        <v>261</v>
      </c>
      <c r="C5" s="14">
        <v>6800</v>
      </c>
      <c r="D5" s="15">
        <v>5.3499999999999999E-2</v>
      </c>
      <c r="J5" s="1"/>
      <c r="O5" s="4"/>
      <c r="P5" s="4"/>
      <c r="Q5" s="4"/>
      <c r="R5" s="4"/>
    </row>
    <row r="6" spans="1:18" x14ac:dyDescent="0.25">
      <c r="A6" s="12">
        <v>32509</v>
      </c>
      <c r="B6" s="13">
        <v>260</v>
      </c>
      <c r="C6" s="14">
        <v>6800</v>
      </c>
      <c r="D6" s="15">
        <v>5.3499999999999999E-2</v>
      </c>
      <c r="F6" s="117" t="s">
        <v>254</v>
      </c>
      <c r="O6" s="4"/>
      <c r="P6" s="4"/>
      <c r="Q6" s="4"/>
      <c r="R6" s="4"/>
    </row>
    <row r="7" spans="1:18" x14ac:dyDescent="0.25">
      <c r="A7" s="12">
        <v>32874</v>
      </c>
      <c r="B7" s="13">
        <v>261</v>
      </c>
      <c r="C7" s="14">
        <v>6800</v>
      </c>
      <c r="D7" s="15">
        <v>5.2499999999999998E-2</v>
      </c>
      <c r="F7" s="117" t="s">
        <v>255</v>
      </c>
      <c r="O7" s="4"/>
      <c r="P7" s="4"/>
      <c r="Q7" s="4"/>
      <c r="R7" s="4"/>
    </row>
    <row r="8" spans="1:18" x14ac:dyDescent="0.25">
      <c r="A8" s="12">
        <v>33239</v>
      </c>
      <c r="B8" s="13">
        <v>261</v>
      </c>
      <c r="C8" s="14">
        <v>8100</v>
      </c>
      <c r="D8" s="15">
        <v>5.2499999999999998E-2</v>
      </c>
      <c r="F8" s="2" t="s">
        <v>256</v>
      </c>
      <c r="O8" s="4"/>
      <c r="P8" s="4"/>
      <c r="Q8" s="4"/>
      <c r="R8" s="4"/>
    </row>
    <row r="9" spans="1:18" ht="12.75" customHeight="1" x14ac:dyDescent="0.25">
      <c r="A9" s="12">
        <v>33604</v>
      </c>
      <c r="B9" s="13">
        <v>262</v>
      </c>
      <c r="C9" s="14">
        <v>8100</v>
      </c>
      <c r="D9" s="15">
        <v>5.2499999999999998E-2</v>
      </c>
      <c r="F9" s="2" t="s">
        <v>257</v>
      </c>
      <c r="J9" s="4" t="str">
        <f>Übersetzungstexte!A363</f>
        <v>Schutzwort:</v>
      </c>
      <c r="K9" s="2" t="s">
        <v>258</v>
      </c>
      <c r="O9" s="4"/>
      <c r="P9" s="4"/>
      <c r="Q9" s="4"/>
      <c r="R9" s="4"/>
    </row>
    <row r="10" spans="1:18" x14ac:dyDescent="0.25">
      <c r="A10" s="12">
        <v>33970</v>
      </c>
      <c r="B10" s="13">
        <v>261</v>
      </c>
      <c r="C10" s="14">
        <v>8100</v>
      </c>
      <c r="D10" s="15">
        <v>6.0499999999999998E-2</v>
      </c>
      <c r="F10" s="2" t="s">
        <v>259</v>
      </c>
      <c r="O10" s="4"/>
      <c r="P10" s="4"/>
      <c r="Q10" s="4"/>
      <c r="R10" s="4"/>
    </row>
    <row r="11" spans="1:18" x14ac:dyDescent="0.25">
      <c r="A11" s="12">
        <v>34335</v>
      </c>
      <c r="B11" s="13">
        <v>260</v>
      </c>
      <c r="C11" s="14">
        <v>8100</v>
      </c>
      <c r="D11" s="15">
        <v>6.0499999999999998E-2</v>
      </c>
      <c r="F11" s="2" t="s">
        <v>260</v>
      </c>
      <c r="J11" s="4" t="str">
        <f>Übersetzungstexte!A364</f>
        <v>AHV-Pflicht ab:</v>
      </c>
      <c r="K11" s="2">
        <v>18</v>
      </c>
      <c r="O11" s="4"/>
      <c r="P11" s="4"/>
      <c r="Q11" s="4"/>
      <c r="R11" s="4"/>
    </row>
    <row r="12" spans="1:18" x14ac:dyDescent="0.25">
      <c r="A12" s="12">
        <v>34700</v>
      </c>
      <c r="B12" s="13">
        <v>260</v>
      </c>
      <c r="C12" s="14">
        <v>8100</v>
      </c>
      <c r="D12" s="15">
        <v>6.5500000000000003E-2</v>
      </c>
      <c r="F12" s="2" t="s">
        <v>261</v>
      </c>
      <c r="O12" s="4"/>
      <c r="P12" s="4"/>
      <c r="Q12" s="4"/>
      <c r="R12" s="4"/>
    </row>
    <row r="13" spans="1:18" x14ac:dyDescent="0.25">
      <c r="A13" s="12">
        <v>35065</v>
      </c>
      <c r="B13" s="13">
        <v>262</v>
      </c>
      <c r="C13" s="14">
        <v>8100</v>
      </c>
      <c r="D13" s="15">
        <v>6.5500000000000003E-2</v>
      </c>
      <c r="F13" s="2" t="s">
        <v>262</v>
      </c>
      <c r="J13" s="2" t="str">
        <f>Übersetzungstexte!A365</f>
        <v>Version:</v>
      </c>
      <c r="K13" s="12">
        <v>44100</v>
      </c>
      <c r="O13" s="4"/>
      <c r="P13" s="4"/>
      <c r="Q13" s="4"/>
      <c r="R13" s="4"/>
    </row>
    <row r="14" spans="1:18" x14ac:dyDescent="0.25">
      <c r="A14" s="12">
        <v>35431</v>
      </c>
      <c r="B14" s="13">
        <v>261</v>
      </c>
      <c r="C14" s="14">
        <v>8100</v>
      </c>
      <c r="D14" s="15">
        <v>6.5500000000000003E-2</v>
      </c>
      <c r="F14" s="2" t="s">
        <v>263</v>
      </c>
      <c r="O14" s="4"/>
      <c r="P14" s="4"/>
      <c r="Q14" s="4"/>
      <c r="R14" s="4"/>
    </row>
    <row r="15" spans="1:18" x14ac:dyDescent="0.25">
      <c r="A15" s="12">
        <v>35796</v>
      </c>
      <c r="B15" s="13">
        <v>261</v>
      </c>
      <c r="C15" s="14">
        <v>8100</v>
      </c>
      <c r="D15" s="15">
        <v>6.5500000000000003E-2</v>
      </c>
      <c r="F15" s="2" t="s">
        <v>264</v>
      </c>
      <c r="J15" s="7" t="str">
        <f>Übersetzungstexte!A366</f>
        <v>TCRD (0=nein, 1=ja):</v>
      </c>
      <c r="K15" s="2">
        <v>0</v>
      </c>
      <c r="O15" s="4"/>
      <c r="P15" s="4"/>
      <c r="Q15" s="4"/>
      <c r="R15" s="4"/>
    </row>
    <row r="16" spans="1:18" x14ac:dyDescent="0.25">
      <c r="A16" s="12">
        <v>36161</v>
      </c>
      <c r="B16" s="13">
        <v>261</v>
      </c>
      <c r="C16" s="14">
        <v>8100</v>
      </c>
      <c r="D16" s="15">
        <v>6.5500000000000003E-2</v>
      </c>
      <c r="F16" s="2" t="s">
        <v>265</v>
      </c>
      <c r="J16" s="7" t="str">
        <f>Übersetzungstexte!A367</f>
        <v>TCRD erste Zeile:</v>
      </c>
      <c r="K16" s="2">
        <v>27</v>
      </c>
      <c r="O16" s="4"/>
      <c r="P16" s="4"/>
      <c r="Q16" s="4"/>
      <c r="R16" s="4"/>
    </row>
    <row r="17" spans="1:18" ht="12.75" customHeight="1" x14ac:dyDescent="0.25">
      <c r="A17" s="12">
        <v>36526</v>
      </c>
      <c r="B17" s="13">
        <v>260</v>
      </c>
      <c r="C17" s="14">
        <v>8900</v>
      </c>
      <c r="D17" s="15">
        <v>6.5500000000000003E-2</v>
      </c>
      <c r="J17" s="7" t="str">
        <f>Übersetzungstexte!A368</f>
        <v>TCRD letzte Zeile:</v>
      </c>
      <c r="K17" s="2">
        <v>29</v>
      </c>
      <c r="O17" s="4"/>
      <c r="P17" s="4"/>
      <c r="Q17" s="4"/>
      <c r="R17" s="4"/>
    </row>
    <row r="18" spans="1:18" x14ac:dyDescent="0.25">
      <c r="A18" s="12">
        <v>36892</v>
      </c>
      <c r="B18" s="13">
        <v>261</v>
      </c>
      <c r="C18" s="14">
        <v>8900</v>
      </c>
      <c r="D18" s="15">
        <v>6.5500000000000003E-2</v>
      </c>
      <c r="F18" s="2" t="str">
        <f>Übersetzungstexte!A371</f>
        <v>Karenztage</v>
      </c>
      <c r="O18" s="4"/>
      <c r="P18" s="4"/>
      <c r="Q18" s="4"/>
      <c r="R18" s="4"/>
    </row>
    <row r="19" spans="1:18" x14ac:dyDescent="0.25">
      <c r="A19" s="12">
        <v>37257</v>
      </c>
      <c r="B19" s="13">
        <v>261</v>
      </c>
      <c r="C19" s="14">
        <v>8900</v>
      </c>
      <c r="D19" s="15">
        <v>6.5500000000000003E-2</v>
      </c>
      <c r="F19" s="2">
        <v>0</v>
      </c>
      <c r="O19" s="4"/>
      <c r="P19" s="4"/>
      <c r="Q19" s="4"/>
      <c r="R19" s="4"/>
    </row>
    <row r="20" spans="1:18" x14ac:dyDescent="0.25">
      <c r="A20" s="12">
        <v>37622</v>
      </c>
      <c r="B20" s="13">
        <v>261</v>
      </c>
      <c r="C20" s="14">
        <v>8900</v>
      </c>
      <c r="D20" s="15">
        <v>6.3E-2</v>
      </c>
      <c r="F20" s="2">
        <v>1</v>
      </c>
      <c r="J20" s="1"/>
      <c r="O20" s="4"/>
      <c r="P20" s="4"/>
      <c r="Q20" s="4"/>
      <c r="R20" s="4"/>
    </row>
    <row r="21" spans="1:18" x14ac:dyDescent="0.25">
      <c r="A21" s="12">
        <v>37987</v>
      </c>
      <c r="B21" s="13">
        <v>262</v>
      </c>
      <c r="C21" s="14">
        <v>8900</v>
      </c>
      <c r="D21" s="15">
        <v>6.0499999999999998E-2</v>
      </c>
      <c r="F21" s="2">
        <v>2</v>
      </c>
      <c r="J21" s="1"/>
      <c r="O21" s="4"/>
      <c r="P21" s="4"/>
      <c r="Q21" s="4"/>
      <c r="R21" s="4"/>
    </row>
    <row r="22" spans="1:18" ht="12.75" customHeight="1" x14ac:dyDescent="0.25">
      <c r="A22" s="12">
        <v>38353</v>
      </c>
      <c r="B22" s="13">
        <v>260</v>
      </c>
      <c r="C22" s="14">
        <v>8900</v>
      </c>
      <c r="D22" s="15">
        <v>6.0499999999999998E-2</v>
      </c>
      <c r="F22" s="2">
        <v>3</v>
      </c>
      <c r="J22" s="1"/>
      <c r="O22" s="4"/>
      <c r="P22" s="4"/>
      <c r="Q22" s="4"/>
      <c r="R22" s="4"/>
    </row>
    <row r="23" spans="1:18" x14ac:dyDescent="0.25">
      <c r="A23" s="12">
        <v>38718</v>
      </c>
      <c r="B23" s="13">
        <v>260</v>
      </c>
      <c r="C23" s="14">
        <v>8900</v>
      </c>
      <c r="D23" s="15">
        <v>6.0499999999999998E-2</v>
      </c>
      <c r="J23" s="1"/>
      <c r="O23" s="4"/>
      <c r="P23" s="4"/>
      <c r="Q23" s="4"/>
      <c r="R23" s="4"/>
    </row>
    <row r="24" spans="1:18" x14ac:dyDescent="0.25">
      <c r="A24" s="12">
        <v>39083</v>
      </c>
      <c r="B24" s="13">
        <v>261</v>
      </c>
      <c r="C24" s="14">
        <v>8900</v>
      </c>
      <c r="D24" s="15">
        <v>6.0499999999999998E-2</v>
      </c>
      <c r="F24" s="117" t="s">
        <v>254</v>
      </c>
      <c r="J24" s="1"/>
      <c r="O24" s="4"/>
      <c r="P24" s="4"/>
      <c r="Q24" s="4"/>
      <c r="R24" s="4"/>
    </row>
    <row r="25" spans="1:18" x14ac:dyDescent="0.25">
      <c r="A25" s="12">
        <v>39448</v>
      </c>
      <c r="B25" s="13">
        <v>262</v>
      </c>
      <c r="C25" s="14">
        <v>10500</v>
      </c>
      <c r="D25" s="15">
        <v>6.0499999999999998E-2</v>
      </c>
      <c r="F25" s="117" t="s">
        <v>603</v>
      </c>
      <c r="O25" s="4"/>
      <c r="P25" s="4"/>
      <c r="Q25" s="4"/>
      <c r="R25" s="4"/>
    </row>
    <row r="26" spans="1:18" x14ac:dyDescent="0.25">
      <c r="A26" s="12">
        <v>39814</v>
      </c>
      <c r="B26" s="13">
        <v>261</v>
      </c>
      <c r="C26" s="14">
        <v>10500</v>
      </c>
      <c r="D26" s="15">
        <v>6.0499999999999998E-2</v>
      </c>
      <c r="F26" s="2" t="s">
        <v>604</v>
      </c>
      <c r="O26" s="4"/>
      <c r="P26" s="4"/>
      <c r="Q26" s="4"/>
      <c r="R26" s="4"/>
    </row>
    <row r="27" spans="1:18" x14ac:dyDescent="0.25">
      <c r="A27" s="12">
        <v>40544</v>
      </c>
      <c r="B27" s="13">
        <v>260</v>
      </c>
      <c r="C27" s="14">
        <v>10500</v>
      </c>
      <c r="D27" s="15">
        <v>6.25E-2</v>
      </c>
      <c r="F27" s="2" t="s">
        <v>605</v>
      </c>
      <c r="O27" s="4"/>
      <c r="P27" s="4"/>
      <c r="Q27" s="4"/>
      <c r="R27" s="4"/>
    </row>
    <row r="28" spans="1:18" x14ac:dyDescent="0.25">
      <c r="A28" s="12">
        <v>40909</v>
      </c>
      <c r="B28" s="13">
        <v>261</v>
      </c>
      <c r="C28" s="14">
        <v>10500</v>
      </c>
      <c r="D28" s="15">
        <v>6.25E-2</v>
      </c>
      <c r="F28" s="2" t="s">
        <v>606</v>
      </c>
      <c r="O28" s="4"/>
      <c r="P28" s="4"/>
      <c r="Q28" s="4"/>
      <c r="R28" s="4"/>
    </row>
    <row r="29" spans="1:18" x14ac:dyDescent="0.25">
      <c r="A29" s="12">
        <v>42370</v>
      </c>
      <c r="B29" s="13">
        <v>261</v>
      </c>
      <c r="C29" s="14">
        <v>12350</v>
      </c>
      <c r="D29" s="15">
        <v>6.225E-2</v>
      </c>
      <c r="F29" s="2" t="s">
        <v>607</v>
      </c>
      <c r="O29" s="4"/>
      <c r="P29" s="4"/>
      <c r="Q29" s="4"/>
      <c r="R29" s="4"/>
    </row>
    <row r="30" spans="1:18" x14ac:dyDescent="0.25">
      <c r="A30" s="12">
        <v>42736</v>
      </c>
      <c r="B30" s="13">
        <v>260</v>
      </c>
      <c r="C30" s="14">
        <v>12350</v>
      </c>
      <c r="D30" s="15">
        <v>6.225E-2</v>
      </c>
      <c r="F30" s="2" t="s">
        <v>608</v>
      </c>
      <c r="O30" s="4"/>
      <c r="P30" s="4"/>
      <c r="Q30" s="4"/>
      <c r="R30" s="4"/>
    </row>
    <row r="31" spans="1:18" x14ac:dyDescent="0.25">
      <c r="A31" s="12">
        <v>43101</v>
      </c>
      <c r="B31" s="13">
        <v>261</v>
      </c>
      <c r="C31" s="14">
        <v>12350</v>
      </c>
      <c r="D31" s="15">
        <v>6.225E-2</v>
      </c>
      <c r="F31" s="2" t="s">
        <v>609</v>
      </c>
      <c r="O31" s="4"/>
      <c r="P31" s="4"/>
      <c r="Q31" s="4"/>
      <c r="R31" s="4"/>
    </row>
    <row r="32" spans="1:18" ht="12.75" customHeight="1" x14ac:dyDescent="0.25">
      <c r="A32" s="12">
        <v>43466</v>
      </c>
      <c r="B32" s="13">
        <v>261</v>
      </c>
      <c r="C32" s="14">
        <v>12350</v>
      </c>
      <c r="D32" s="15">
        <v>6.225E-2</v>
      </c>
      <c r="F32" s="2" t="s">
        <v>610</v>
      </c>
      <c r="O32" s="3"/>
      <c r="P32" s="3"/>
      <c r="Q32" s="4"/>
      <c r="R32" s="4"/>
    </row>
    <row r="33" spans="1:20" ht="12.75" customHeight="1" x14ac:dyDescent="0.25">
      <c r="A33" s="12">
        <v>43831</v>
      </c>
      <c r="B33" s="13">
        <v>262</v>
      </c>
      <c r="C33" s="14">
        <v>12350</v>
      </c>
      <c r="D33" s="15">
        <v>6.3750000000000001E-2</v>
      </c>
      <c r="F33" s="2" t="s">
        <v>611</v>
      </c>
      <c r="O33" s="3"/>
      <c r="P33" s="3"/>
      <c r="Q33" s="3"/>
      <c r="R33" s="4"/>
    </row>
    <row r="34" spans="1:20" x14ac:dyDescent="0.25">
      <c r="A34" s="12">
        <v>44197</v>
      </c>
      <c r="B34" s="13">
        <v>261</v>
      </c>
      <c r="C34" s="14">
        <v>12350</v>
      </c>
      <c r="D34" s="15">
        <v>6.4000000000000001E-2</v>
      </c>
      <c r="O34" s="4"/>
      <c r="P34" s="4"/>
      <c r="Q34" s="4"/>
      <c r="R34" s="4"/>
    </row>
    <row r="35" spans="1:20" x14ac:dyDescent="0.25">
      <c r="A35" s="12">
        <v>44562</v>
      </c>
      <c r="B35" s="13">
        <v>260</v>
      </c>
      <c r="C35" s="14">
        <v>12350</v>
      </c>
      <c r="D35" s="15">
        <v>6.4000000000000001E-2</v>
      </c>
      <c r="O35" s="4"/>
      <c r="P35" s="4"/>
      <c r="Q35" s="4"/>
      <c r="R35" s="4"/>
    </row>
    <row r="36" spans="1:20" ht="12.75" customHeight="1" x14ac:dyDescent="0.25">
      <c r="A36" s="12">
        <v>44927</v>
      </c>
      <c r="B36" s="13">
        <v>260</v>
      </c>
      <c r="C36" s="14">
        <v>12350</v>
      </c>
      <c r="D36" s="15">
        <v>6.4000000000000001E-2</v>
      </c>
      <c r="O36" s="3"/>
      <c r="P36" s="3"/>
      <c r="Q36" s="3"/>
      <c r="R36" s="16"/>
      <c r="S36" s="16"/>
      <c r="T36" s="16"/>
    </row>
    <row r="37" spans="1:20" x14ac:dyDescent="0.25">
      <c r="A37" s="12">
        <v>45292</v>
      </c>
      <c r="B37" s="13">
        <v>262</v>
      </c>
      <c r="C37" s="14">
        <v>12350</v>
      </c>
      <c r="D37" s="15">
        <v>6.4000000000000001E-2</v>
      </c>
      <c r="O37" s="4"/>
      <c r="P37" s="4"/>
      <c r="Q37" s="4"/>
      <c r="R37" s="4"/>
    </row>
    <row r="38" spans="1:20" x14ac:dyDescent="0.25">
      <c r="A38" s="12">
        <v>45658</v>
      </c>
      <c r="B38" s="13">
        <v>261</v>
      </c>
      <c r="C38" s="14">
        <v>12350</v>
      </c>
      <c r="D38" s="15">
        <v>6.4000000000000001E-2</v>
      </c>
      <c r="O38" s="4"/>
      <c r="P38" s="4"/>
      <c r="Q38" s="4"/>
      <c r="R38" s="4"/>
    </row>
    <row r="39" spans="1:20" x14ac:dyDescent="0.25">
      <c r="A39" s="12">
        <v>46023</v>
      </c>
      <c r="B39" s="13">
        <v>261</v>
      </c>
      <c r="C39" s="14">
        <v>12350</v>
      </c>
      <c r="D39" s="15">
        <v>6.4000000000000001E-2</v>
      </c>
      <c r="O39" s="4"/>
      <c r="P39" s="4"/>
      <c r="Q39" s="4"/>
      <c r="R39" s="4"/>
    </row>
    <row r="40" spans="1:20" x14ac:dyDescent="0.25">
      <c r="A40" s="12">
        <v>46388</v>
      </c>
      <c r="B40" s="13">
        <v>261</v>
      </c>
      <c r="C40" s="14">
        <v>12350</v>
      </c>
      <c r="D40" s="15">
        <v>6.4000000000000001E-2</v>
      </c>
      <c r="O40" s="4"/>
      <c r="P40" s="4"/>
      <c r="Q40" s="4"/>
      <c r="R40" s="4"/>
    </row>
    <row r="41" spans="1:20" x14ac:dyDescent="0.25">
      <c r="A41" s="12">
        <v>46753</v>
      </c>
      <c r="B41" s="13">
        <v>260</v>
      </c>
      <c r="C41" s="14">
        <v>12350</v>
      </c>
      <c r="D41" s="15">
        <v>6.4000000000000001E-2</v>
      </c>
      <c r="O41" s="4"/>
      <c r="P41" s="4"/>
      <c r="Q41" s="4"/>
      <c r="R41" s="4"/>
    </row>
    <row r="42" spans="1:20" x14ac:dyDescent="0.25">
      <c r="A42" s="12">
        <v>47119</v>
      </c>
      <c r="B42" s="13">
        <v>261</v>
      </c>
      <c r="C42" s="14">
        <v>12350</v>
      </c>
      <c r="D42" s="15">
        <v>6.4000000000000001E-2</v>
      </c>
    </row>
    <row r="43" spans="1:20" x14ac:dyDescent="0.25">
      <c r="D43" s="15"/>
    </row>
    <row r="44" spans="1:20" x14ac:dyDescent="0.25">
      <c r="D44" s="15"/>
    </row>
    <row r="45" spans="1:20" x14ac:dyDescent="0.25">
      <c r="D45" s="15"/>
    </row>
    <row r="46" spans="1:20" x14ac:dyDescent="0.25">
      <c r="D46" s="15"/>
    </row>
    <row r="47" spans="1:20" x14ac:dyDescent="0.25">
      <c r="D47" s="15"/>
    </row>
    <row r="48" spans="1:20" x14ac:dyDescent="0.25">
      <c r="D48" s="15"/>
    </row>
    <row r="49" spans="4:4" x14ac:dyDescent="0.25">
      <c r="D49" s="15"/>
    </row>
    <row r="50" spans="4:4" x14ac:dyDescent="0.25">
      <c r="D50" s="15"/>
    </row>
    <row r="51" spans="4:4" x14ac:dyDescent="0.25">
      <c r="D51" s="15"/>
    </row>
    <row r="52" spans="4:4" x14ac:dyDescent="0.25">
      <c r="D52" s="15"/>
    </row>
    <row r="53" spans="4:4" x14ac:dyDescent="0.25">
      <c r="D53" s="15"/>
    </row>
    <row r="54" spans="4:4" x14ac:dyDescent="0.25">
      <c r="D54" s="15"/>
    </row>
    <row r="55" spans="4:4" x14ac:dyDescent="0.25">
      <c r="D55" s="15"/>
    </row>
    <row r="56" spans="4:4" x14ac:dyDescent="0.25">
      <c r="D56" s="15"/>
    </row>
    <row r="57" spans="4:4" x14ac:dyDescent="0.25">
      <c r="D57" s="15"/>
    </row>
    <row r="58" spans="4:4" x14ac:dyDescent="0.25">
      <c r="D58" s="15"/>
    </row>
    <row r="59" spans="4:4" x14ac:dyDescent="0.25">
      <c r="D59" s="15"/>
    </row>
    <row r="60" spans="4:4" x14ac:dyDescent="0.25">
      <c r="D60" s="15"/>
    </row>
    <row r="61" spans="4:4" x14ac:dyDescent="0.25">
      <c r="D61" s="15"/>
    </row>
    <row r="62" spans="4:4" x14ac:dyDescent="0.25">
      <c r="D62" s="15"/>
    </row>
    <row r="63" spans="4:4" x14ac:dyDescent="0.25">
      <c r="D63" s="15"/>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00"/>
  <sheetViews>
    <sheetView topLeftCell="A298" zoomScaleNormal="100" workbookViewId="0">
      <selection activeCell="E446" sqref="E446"/>
    </sheetView>
  </sheetViews>
  <sheetFormatPr baseColWidth="10" defaultColWidth="11.42578125" defaultRowHeight="15" x14ac:dyDescent="0.25"/>
  <cols>
    <col min="1" max="3" width="11.5703125" style="2"/>
    <col min="4" max="4" width="27" style="2" customWidth="1"/>
    <col min="5" max="5" width="42.7109375" style="6" customWidth="1"/>
    <col min="6" max="6" width="9.28515625" style="2" customWidth="1"/>
    <col min="7" max="8" width="9.28515625" style="6" customWidth="1"/>
  </cols>
  <sheetData>
    <row r="1" spans="1:11" x14ac:dyDescent="0.25">
      <c r="A1" s="7">
        <v>1</v>
      </c>
      <c r="B1" s="7"/>
      <c r="C1" s="7"/>
      <c r="D1" s="7" t="s">
        <v>266</v>
      </c>
      <c r="E1" s="8" t="s">
        <v>267</v>
      </c>
      <c r="F1" s="7"/>
      <c r="G1" s="404"/>
      <c r="H1" s="404"/>
      <c r="I1" s="404"/>
      <c r="J1" s="404"/>
      <c r="K1" s="404"/>
    </row>
    <row r="2" spans="1:11" ht="12.75" customHeight="1" x14ac:dyDescent="0.25">
      <c r="A2" s="405" t="s">
        <v>268</v>
      </c>
      <c r="B2" s="7" t="s">
        <v>269</v>
      </c>
      <c r="C2" s="7"/>
      <c r="D2" s="7"/>
      <c r="E2" s="8" t="s">
        <v>270</v>
      </c>
      <c r="F2" s="7"/>
      <c r="G2" s="8"/>
      <c r="H2" s="8"/>
      <c r="I2" s="404"/>
      <c r="J2" s="404"/>
      <c r="K2" s="404"/>
    </row>
    <row r="3" spans="1:11" x14ac:dyDescent="0.25">
      <c r="A3" s="405"/>
      <c r="B3" s="7" t="s">
        <v>271</v>
      </c>
      <c r="C3" s="7"/>
      <c r="D3" s="7"/>
      <c r="E3" s="8" t="s">
        <v>267</v>
      </c>
      <c r="F3" s="7"/>
      <c r="G3" s="8"/>
      <c r="H3" s="8"/>
      <c r="I3" s="404"/>
      <c r="J3" s="404"/>
      <c r="K3" s="404"/>
    </row>
    <row r="4" spans="1:11" x14ac:dyDescent="0.25">
      <c r="A4" s="405"/>
      <c r="B4" s="7" t="s">
        <v>272</v>
      </c>
      <c r="C4" s="7"/>
      <c r="D4" s="7"/>
      <c r="E4" s="8" t="s">
        <v>273</v>
      </c>
      <c r="F4" s="7"/>
      <c r="G4" s="8"/>
      <c r="H4" s="8"/>
      <c r="I4" s="404"/>
      <c r="J4" s="404"/>
      <c r="K4" s="404"/>
    </row>
    <row r="5" spans="1:11" x14ac:dyDescent="0.25">
      <c r="A5" s="405"/>
      <c r="B5" s="7" t="s">
        <v>274</v>
      </c>
      <c r="C5" s="7"/>
      <c r="D5" s="7"/>
      <c r="E5" s="8" t="s">
        <v>275</v>
      </c>
      <c r="F5" s="7"/>
      <c r="G5" s="8"/>
      <c r="H5" s="8"/>
      <c r="I5" s="404"/>
      <c r="J5" s="404"/>
      <c r="K5" s="404"/>
    </row>
    <row r="6" spans="1:11" ht="39" x14ac:dyDescent="0.25">
      <c r="A6" s="405" t="s">
        <v>276</v>
      </c>
      <c r="B6" s="7"/>
      <c r="C6" s="7"/>
      <c r="D6" s="7"/>
      <c r="E6" s="8" t="s">
        <v>277</v>
      </c>
      <c r="F6" s="7"/>
      <c r="G6" s="8"/>
      <c r="H6" s="8"/>
      <c r="I6" s="404"/>
      <c r="J6" s="404"/>
      <c r="K6" s="404"/>
    </row>
    <row r="7" spans="1:11" x14ac:dyDescent="0.25">
      <c r="A7" s="7"/>
      <c r="B7" s="7"/>
      <c r="C7" s="7"/>
      <c r="D7" s="7"/>
      <c r="E7" s="8"/>
      <c r="F7" s="7"/>
      <c r="G7" s="8"/>
      <c r="H7" s="8"/>
      <c r="I7" s="404"/>
      <c r="J7" s="404"/>
      <c r="K7" s="404"/>
    </row>
    <row r="8" spans="1:11" x14ac:dyDescent="0.25">
      <c r="A8" s="7"/>
      <c r="B8" s="7"/>
      <c r="C8" s="7"/>
      <c r="D8" s="7"/>
      <c r="E8" s="8"/>
      <c r="F8" s="7"/>
      <c r="G8" s="8"/>
      <c r="H8" s="8"/>
      <c r="I8" s="404"/>
      <c r="J8" s="404"/>
      <c r="K8" s="404"/>
    </row>
    <row r="9" spans="1:11" x14ac:dyDescent="0.25">
      <c r="A9" s="7"/>
      <c r="B9" s="7"/>
      <c r="C9" s="7"/>
      <c r="D9" s="7" t="s">
        <v>278</v>
      </c>
      <c r="E9" s="8"/>
      <c r="F9" s="7"/>
      <c r="G9" s="8"/>
      <c r="H9" s="8"/>
      <c r="I9" s="404"/>
      <c r="J9" s="404"/>
      <c r="K9" s="404"/>
    </row>
    <row r="10" spans="1:11" x14ac:dyDescent="0.25">
      <c r="A10" s="7" t="s">
        <v>279</v>
      </c>
      <c r="B10" s="7"/>
      <c r="C10" s="7"/>
      <c r="D10" s="7"/>
      <c r="E10" s="8" t="s">
        <v>279</v>
      </c>
      <c r="F10" s="7"/>
      <c r="G10" s="8"/>
      <c r="H10" s="8"/>
      <c r="I10" s="404"/>
      <c r="J10" s="404"/>
      <c r="K10" s="404"/>
    </row>
    <row r="11" spans="1:11" x14ac:dyDescent="0.25">
      <c r="A11" s="7" t="s">
        <v>280</v>
      </c>
      <c r="B11" s="7"/>
      <c r="C11" s="7"/>
      <c r="D11" s="7"/>
      <c r="E11" s="8" t="s">
        <v>280</v>
      </c>
      <c r="F11" s="7"/>
      <c r="G11" s="8"/>
      <c r="H11" s="8"/>
      <c r="I11" s="404"/>
      <c r="J11" s="404"/>
      <c r="K11" s="404"/>
    </row>
    <row r="12" spans="1:11" x14ac:dyDescent="0.25">
      <c r="A12" s="7" t="s">
        <v>281</v>
      </c>
      <c r="B12" s="7"/>
      <c r="C12" s="7"/>
      <c r="D12" s="7"/>
      <c r="E12" s="8" t="s">
        <v>281</v>
      </c>
      <c r="F12" s="7"/>
      <c r="G12" s="8"/>
      <c r="H12" s="8"/>
      <c r="I12" s="404"/>
      <c r="J12" s="404"/>
      <c r="K12" s="404"/>
    </row>
    <row r="13" spans="1:11" x14ac:dyDescent="0.25">
      <c r="A13" s="7" t="s">
        <v>282</v>
      </c>
      <c r="B13" s="7"/>
      <c r="C13" s="7"/>
      <c r="D13" s="7"/>
      <c r="E13" s="8" t="s">
        <v>282</v>
      </c>
      <c r="F13" s="7"/>
      <c r="G13" s="8"/>
      <c r="H13" s="8"/>
      <c r="I13" s="404"/>
      <c r="J13" s="404"/>
      <c r="K13" s="404"/>
    </row>
    <row r="14" spans="1:11" x14ac:dyDescent="0.25">
      <c r="A14" s="7" t="s">
        <v>283</v>
      </c>
      <c r="B14" s="7"/>
      <c r="C14" s="7"/>
      <c r="D14" s="7"/>
      <c r="E14" s="8" t="s">
        <v>283</v>
      </c>
      <c r="F14" s="7"/>
      <c r="G14" s="8"/>
      <c r="H14" s="8"/>
      <c r="I14" s="404"/>
      <c r="J14" s="404"/>
      <c r="K14" s="404"/>
    </row>
    <row r="15" spans="1:11" x14ac:dyDescent="0.25">
      <c r="A15" s="7" t="s">
        <v>284</v>
      </c>
      <c r="B15" s="7"/>
      <c r="C15" s="7"/>
      <c r="D15" s="7"/>
      <c r="E15" s="8" t="s">
        <v>284</v>
      </c>
      <c r="F15" s="7"/>
      <c r="G15" s="8"/>
      <c r="H15" s="8"/>
      <c r="I15" s="404"/>
      <c r="J15" s="404"/>
      <c r="K15" s="404"/>
    </row>
    <row r="16" spans="1:11" x14ac:dyDescent="0.25">
      <c r="A16" s="7"/>
      <c r="B16" s="7"/>
      <c r="C16" s="7"/>
      <c r="D16" s="7"/>
      <c r="E16" s="8"/>
      <c r="F16" s="7"/>
      <c r="G16" s="8"/>
      <c r="H16" s="8"/>
      <c r="I16" s="404"/>
      <c r="J16" s="404"/>
      <c r="K16" s="404"/>
    </row>
    <row r="17" spans="1:11" x14ac:dyDescent="0.25">
      <c r="A17" s="7"/>
      <c r="B17" s="7"/>
      <c r="C17" s="7"/>
      <c r="D17" s="7"/>
      <c r="E17" s="8"/>
      <c r="F17" s="7"/>
      <c r="G17" s="8"/>
      <c r="H17" s="8"/>
      <c r="I17" s="404"/>
      <c r="J17" s="404"/>
      <c r="K17" s="404"/>
    </row>
    <row r="18" spans="1:11" x14ac:dyDescent="0.25">
      <c r="A18" s="2" t="s">
        <v>285</v>
      </c>
    </row>
    <row r="19" spans="1:11" x14ac:dyDescent="0.25">
      <c r="D19" s="2" t="s">
        <v>286</v>
      </c>
    </row>
    <row r="20" spans="1:11" x14ac:dyDescent="0.25">
      <c r="A20" s="7" t="s">
        <v>287</v>
      </c>
      <c r="B20" s="7" t="s">
        <v>288</v>
      </c>
      <c r="C20" s="7"/>
      <c r="D20" s="7"/>
      <c r="E20" s="8" t="s">
        <v>289</v>
      </c>
    </row>
    <row r="21" spans="1:11" x14ac:dyDescent="0.25">
      <c r="A21" s="7" t="s">
        <v>290</v>
      </c>
      <c r="B21" s="7" t="s">
        <v>291</v>
      </c>
      <c r="E21" s="6" t="s">
        <v>292</v>
      </c>
    </row>
    <row r="22" spans="1:11" ht="12.75" customHeight="1" x14ac:dyDescent="0.25"/>
    <row r="23" spans="1:11" x14ac:dyDescent="0.25">
      <c r="A23" s="7" t="s">
        <v>293</v>
      </c>
      <c r="B23" s="7" t="s">
        <v>288</v>
      </c>
      <c r="C23" s="7"/>
      <c r="E23" s="6" t="s">
        <v>294</v>
      </c>
    </row>
    <row r="24" spans="1:11" x14ac:dyDescent="0.25">
      <c r="B24" s="7"/>
    </row>
    <row r="25" spans="1:11" x14ac:dyDescent="0.25">
      <c r="A25" s="2" t="s">
        <v>295</v>
      </c>
      <c r="B25" s="7" t="s">
        <v>296</v>
      </c>
    </row>
    <row r="26" spans="1:11" ht="12.75" customHeight="1" x14ac:dyDescent="0.25"/>
    <row r="27" spans="1:11" x14ac:dyDescent="0.25">
      <c r="D27" s="2" t="s">
        <v>297</v>
      </c>
    </row>
    <row r="28" spans="1:11" x14ac:dyDescent="0.25">
      <c r="A28" s="7" t="s">
        <v>287</v>
      </c>
      <c r="B28" s="7" t="s">
        <v>288</v>
      </c>
      <c r="C28" s="7"/>
      <c r="D28" s="7"/>
      <c r="E28" s="8" t="s">
        <v>289</v>
      </c>
    </row>
    <row r="29" spans="1:11" x14ac:dyDescent="0.25">
      <c r="A29" s="7" t="s">
        <v>298</v>
      </c>
      <c r="B29" s="7" t="s">
        <v>291</v>
      </c>
      <c r="E29" s="6" t="s">
        <v>280</v>
      </c>
    </row>
    <row r="30" spans="1:11" x14ac:dyDescent="0.25">
      <c r="A30" s="7" t="s">
        <v>299</v>
      </c>
      <c r="B30" s="7" t="s">
        <v>288</v>
      </c>
      <c r="E30" s="6" t="s">
        <v>300</v>
      </c>
    </row>
    <row r="31" spans="1:11" x14ac:dyDescent="0.25">
      <c r="A31" s="7" t="s">
        <v>293</v>
      </c>
      <c r="B31" s="7" t="s">
        <v>288</v>
      </c>
      <c r="C31" s="7"/>
      <c r="E31" s="6" t="s">
        <v>294</v>
      </c>
    </row>
    <row r="32" spans="1:11" x14ac:dyDescent="0.25">
      <c r="B32" s="7"/>
    </row>
    <row r="33" spans="1:5" x14ac:dyDescent="0.25">
      <c r="A33" s="2" t="s">
        <v>295</v>
      </c>
      <c r="B33" s="7" t="s">
        <v>296</v>
      </c>
    </row>
    <row r="34" spans="1:5" x14ac:dyDescent="0.25">
      <c r="B34" s="7"/>
    </row>
    <row r="35" spans="1:5" x14ac:dyDescent="0.25">
      <c r="B35" s="7"/>
      <c r="D35" s="2" t="s">
        <v>301</v>
      </c>
    </row>
    <row r="36" spans="1:5" x14ac:dyDescent="0.25">
      <c r="A36" s="7" t="s">
        <v>287</v>
      </c>
      <c r="B36" s="7" t="s">
        <v>288</v>
      </c>
      <c r="C36" s="7"/>
      <c r="D36" s="7"/>
      <c r="E36" s="8" t="s">
        <v>289</v>
      </c>
    </row>
    <row r="37" spans="1:5" x14ac:dyDescent="0.25">
      <c r="A37" s="7" t="s">
        <v>302</v>
      </c>
      <c r="B37" s="7" t="s">
        <v>291</v>
      </c>
      <c r="C37" s="7" t="s">
        <v>303</v>
      </c>
      <c r="E37" s="8" t="s">
        <v>281</v>
      </c>
    </row>
    <row r="38" spans="1:5" x14ac:dyDescent="0.25">
      <c r="A38" s="7" t="s">
        <v>299</v>
      </c>
      <c r="B38" s="7" t="s">
        <v>288</v>
      </c>
      <c r="E38" s="6" t="s">
        <v>300</v>
      </c>
    </row>
    <row r="39" spans="1:5" x14ac:dyDescent="0.25">
      <c r="A39" s="7" t="s">
        <v>293</v>
      </c>
      <c r="B39" s="7" t="s">
        <v>288</v>
      </c>
      <c r="C39" s="7"/>
      <c r="E39" s="6" t="s">
        <v>294</v>
      </c>
    </row>
    <row r="40" spans="1:5" x14ac:dyDescent="0.25">
      <c r="B40" s="7"/>
    </row>
    <row r="41" spans="1:5" x14ac:dyDescent="0.25">
      <c r="A41" s="2" t="s">
        <v>295</v>
      </c>
      <c r="B41" s="7" t="s">
        <v>296</v>
      </c>
    </row>
    <row r="42" spans="1:5" x14ac:dyDescent="0.25">
      <c r="B42" s="7"/>
    </row>
    <row r="43" spans="1:5" x14ac:dyDescent="0.25">
      <c r="B43" s="7"/>
      <c r="E43" s="6" t="s">
        <v>304</v>
      </c>
    </row>
    <row r="44" spans="1:5" x14ac:dyDescent="0.25">
      <c r="B44" s="7"/>
      <c r="D44" s="2" t="s">
        <v>305</v>
      </c>
    </row>
    <row r="45" spans="1:5" x14ac:dyDescent="0.25">
      <c r="A45" s="7" t="s">
        <v>287</v>
      </c>
      <c r="B45" s="7" t="s">
        <v>288</v>
      </c>
      <c r="C45" s="7"/>
      <c r="D45" s="7"/>
      <c r="E45" s="8" t="s">
        <v>289</v>
      </c>
    </row>
    <row r="46" spans="1:5" x14ac:dyDescent="0.25">
      <c r="A46" s="7" t="s">
        <v>306</v>
      </c>
      <c r="B46" s="7" t="s">
        <v>291</v>
      </c>
      <c r="C46" s="7" t="s">
        <v>303</v>
      </c>
      <c r="E46" s="8" t="s">
        <v>282</v>
      </c>
    </row>
    <row r="47" spans="1:5" x14ac:dyDescent="0.25">
      <c r="A47" s="7" t="s">
        <v>299</v>
      </c>
      <c r="B47" s="7" t="s">
        <v>288</v>
      </c>
      <c r="E47" s="6" t="s">
        <v>300</v>
      </c>
    </row>
    <row r="48" spans="1:5" x14ac:dyDescent="0.25">
      <c r="A48" s="7" t="s">
        <v>293</v>
      </c>
      <c r="B48" s="7" t="s">
        <v>288</v>
      </c>
      <c r="C48" s="7"/>
      <c r="E48" s="6" t="s">
        <v>294</v>
      </c>
    </row>
    <row r="49" spans="1:5" x14ac:dyDescent="0.25">
      <c r="B49" s="7"/>
    </row>
    <row r="50" spans="1:5" x14ac:dyDescent="0.25">
      <c r="A50" s="2" t="s">
        <v>295</v>
      </c>
      <c r="B50" s="7" t="s">
        <v>296</v>
      </c>
    </row>
    <row r="51" spans="1:5" x14ac:dyDescent="0.25">
      <c r="B51" s="7"/>
    </row>
    <row r="52" spans="1:5" x14ac:dyDescent="0.25">
      <c r="B52" s="7"/>
      <c r="E52" s="6" t="s">
        <v>307</v>
      </c>
    </row>
    <row r="53" spans="1:5" ht="12.75" customHeight="1" x14ac:dyDescent="0.25"/>
    <row r="54" spans="1:5" x14ac:dyDescent="0.25">
      <c r="B54" s="7"/>
    </row>
    <row r="55" spans="1:5" ht="12.75" customHeight="1" x14ac:dyDescent="0.25">
      <c r="D55" s="7" t="s">
        <v>308</v>
      </c>
    </row>
    <row r="56" spans="1:5" ht="12.75" customHeight="1" x14ac:dyDescent="0.25">
      <c r="A56" s="7" t="s">
        <v>309</v>
      </c>
      <c r="B56" s="2" t="s">
        <v>310</v>
      </c>
      <c r="C56" s="7"/>
      <c r="D56" s="7"/>
      <c r="E56" s="8" t="s">
        <v>311</v>
      </c>
    </row>
    <row r="57" spans="1:5" ht="12.75" customHeight="1" x14ac:dyDescent="0.25">
      <c r="A57" s="7" t="s">
        <v>290</v>
      </c>
      <c r="B57" s="7" t="s">
        <v>291</v>
      </c>
      <c r="E57" s="6" t="s">
        <v>292</v>
      </c>
    </row>
    <row r="58" spans="1:5" ht="12.75" customHeight="1" x14ac:dyDescent="0.25">
      <c r="A58" s="7"/>
      <c r="B58" s="7"/>
      <c r="C58" s="7">
        <v>0</v>
      </c>
      <c r="E58" s="8" t="s">
        <v>312</v>
      </c>
    </row>
    <row r="59" spans="1:5" ht="12.75" customHeight="1" x14ac:dyDescent="0.25">
      <c r="A59" s="7" t="s">
        <v>313</v>
      </c>
      <c r="B59" s="7" t="s">
        <v>310</v>
      </c>
      <c r="C59" s="7">
        <v>0</v>
      </c>
      <c r="E59" s="8" t="s">
        <v>314</v>
      </c>
    </row>
    <row r="60" spans="1:5" ht="12.75" customHeight="1" x14ac:dyDescent="0.25">
      <c r="A60" s="7" t="s">
        <v>315</v>
      </c>
      <c r="B60" s="7" t="s">
        <v>310</v>
      </c>
      <c r="C60" s="7">
        <v>0</v>
      </c>
      <c r="E60" s="8" t="s">
        <v>316</v>
      </c>
    </row>
    <row r="61" spans="1:5" ht="12.75" customHeight="1" x14ac:dyDescent="0.25">
      <c r="A61" s="7" t="s">
        <v>317</v>
      </c>
      <c r="B61" s="7" t="s">
        <v>310</v>
      </c>
      <c r="E61" s="8" t="s">
        <v>318</v>
      </c>
    </row>
    <row r="62" spans="1:5" ht="12.75" customHeight="1" x14ac:dyDescent="0.25">
      <c r="A62" s="7" t="s">
        <v>319</v>
      </c>
      <c r="B62" s="7" t="s">
        <v>310</v>
      </c>
      <c r="E62" s="8" t="s">
        <v>320</v>
      </c>
    </row>
    <row r="63" spans="1:5" ht="12.75" customHeight="1" x14ac:dyDescent="0.25">
      <c r="B63" s="7"/>
    </row>
    <row r="64" spans="1:5" ht="12.75" customHeight="1" x14ac:dyDescent="0.25">
      <c r="B64" s="7"/>
      <c r="D64" s="7" t="s">
        <v>321</v>
      </c>
    </row>
    <row r="65" spans="1:5" ht="12.75" customHeight="1" x14ac:dyDescent="0.25">
      <c r="A65" s="7" t="s">
        <v>309</v>
      </c>
      <c r="B65" s="7" t="s">
        <v>310</v>
      </c>
      <c r="C65" s="7"/>
      <c r="D65" s="7"/>
      <c r="E65" s="8" t="s">
        <v>311</v>
      </c>
    </row>
    <row r="66" spans="1:5" ht="12.75" customHeight="1" x14ac:dyDescent="0.25">
      <c r="A66" s="7" t="s">
        <v>298</v>
      </c>
      <c r="B66" s="7" t="s">
        <v>291</v>
      </c>
      <c r="E66" s="6" t="s">
        <v>280</v>
      </c>
    </row>
    <row r="67" spans="1:5" ht="12.75" customHeight="1" x14ac:dyDescent="0.25">
      <c r="A67" s="7"/>
      <c r="B67" s="7"/>
      <c r="C67" s="7">
        <v>0</v>
      </c>
      <c r="E67" s="8" t="s">
        <v>312</v>
      </c>
    </row>
    <row r="68" spans="1:5" ht="12.75" customHeight="1" x14ac:dyDescent="0.25">
      <c r="A68" s="7" t="s">
        <v>313</v>
      </c>
      <c r="B68" s="7" t="s">
        <v>310</v>
      </c>
      <c r="C68" s="7">
        <v>0</v>
      </c>
      <c r="E68" s="8" t="s">
        <v>314</v>
      </c>
    </row>
    <row r="69" spans="1:5" ht="12.75" customHeight="1" x14ac:dyDescent="0.25">
      <c r="A69" s="7" t="s">
        <v>315</v>
      </c>
      <c r="B69" s="7" t="s">
        <v>310</v>
      </c>
      <c r="C69" s="7">
        <v>0</v>
      </c>
      <c r="E69" s="8" t="s">
        <v>316</v>
      </c>
    </row>
    <row r="70" spans="1:5" ht="12.75" customHeight="1" x14ac:dyDescent="0.25">
      <c r="A70" s="7" t="s">
        <v>317</v>
      </c>
      <c r="B70" s="7" t="s">
        <v>310</v>
      </c>
      <c r="E70" s="8" t="s">
        <v>318</v>
      </c>
    </row>
    <row r="71" spans="1:5" ht="12.75" customHeight="1" x14ac:dyDescent="0.25">
      <c r="A71" s="7" t="s">
        <v>319</v>
      </c>
      <c r="B71" s="7" t="s">
        <v>310</v>
      </c>
      <c r="E71" s="8" t="s">
        <v>320</v>
      </c>
    </row>
    <row r="72" spans="1:5" ht="12.75" customHeight="1" x14ac:dyDescent="0.25">
      <c r="B72" s="7"/>
    </row>
    <row r="73" spans="1:5" ht="12.75" customHeight="1" x14ac:dyDescent="0.25">
      <c r="B73" s="7"/>
      <c r="D73" s="7" t="s">
        <v>322</v>
      </c>
    </row>
    <row r="74" spans="1:5" ht="12.75" customHeight="1" x14ac:dyDescent="0.25">
      <c r="A74" s="7" t="s">
        <v>309</v>
      </c>
      <c r="B74" s="7" t="s">
        <v>310</v>
      </c>
      <c r="C74" s="7"/>
      <c r="D74" s="7"/>
      <c r="E74" s="8" t="s">
        <v>311</v>
      </c>
    </row>
    <row r="75" spans="1:5" ht="12.75" customHeight="1" x14ac:dyDescent="0.25">
      <c r="A75" s="7" t="s">
        <v>302</v>
      </c>
      <c r="B75" s="7" t="s">
        <v>291</v>
      </c>
      <c r="C75" s="7" t="s">
        <v>303</v>
      </c>
      <c r="E75" s="8" t="s">
        <v>281</v>
      </c>
    </row>
    <row r="76" spans="1:5" ht="12.75" customHeight="1" x14ac:dyDescent="0.25">
      <c r="A76" s="7"/>
      <c r="B76" s="7"/>
      <c r="C76" s="7">
        <v>0</v>
      </c>
      <c r="E76" s="8" t="s">
        <v>312</v>
      </c>
    </row>
    <row r="77" spans="1:5" ht="12.75" customHeight="1" x14ac:dyDescent="0.25">
      <c r="A77" s="7" t="s">
        <v>313</v>
      </c>
      <c r="B77" s="7" t="s">
        <v>310</v>
      </c>
      <c r="C77" s="7">
        <v>0</v>
      </c>
      <c r="E77" s="8" t="s">
        <v>314</v>
      </c>
    </row>
    <row r="78" spans="1:5" ht="12.75" customHeight="1" x14ac:dyDescent="0.25">
      <c r="A78" s="7" t="s">
        <v>315</v>
      </c>
      <c r="B78" s="7" t="s">
        <v>310</v>
      </c>
      <c r="C78" s="7">
        <v>0</v>
      </c>
      <c r="E78" s="8" t="s">
        <v>316</v>
      </c>
    </row>
    <row r="79" spans="1:5" ht="12.75" customHeight="1" x14ac:dyDescent="0.25">
      <c r="A79" s="7" t="s">
        <v>317</v>
      </c>
      <c r="B79" s="7" t="s">
        <v>310</v>
      </c>
      <c r="E79" s="8" t="s">
        <v>318</v>
      </c>
    </row>
    <row r="80" spans="1:5" ht="12.75" customHeight="1" x14ac:dyDescent="0.25">
      <c r="A80" s="7" t="s">
        <v>319</v>
      </c>
      <c r="B80" s="7" t="s">
        <v>310</v>
      </c>
      <c r="E80" s="8" t="s">
        <v>320</v>
      </c>
    </row>
    <row r="81" spans="1:5" ht="12.75" customHeight="1" x14ac:dyDescent="0.25">
      <c r="B81" s="7"/>
    </row>
    <row r="82" spans="1:5" ht="12.75" customHeight="1" x14ac:dyDescent="0.25">
      <c r="B82" s="7"/>
      <c r="D82" s="7" t="s">
        <v>323</v>
      </c>
    </row>
    <row r="83" spans="1:5" ht="12.75" customHeight="1" x14ac:dyDescent="0.25">
      <c r="A83" s="7" t="s">
        <v>309</v>
      </c>
      <c r="B83" s="7" t="s">
        <v>310</v>
      </c>
      <c r="C83" s="7"/>
      <c r="D83" s="7"/>
      <c r="E83" s="8" t="s">
        <v>311</v>
      </c>
    </row>
    <row r="84" spans="1:5" ht="12.75" customHeight="1" x14ac:dyDescent="0.25">
      <c r="A84" s="7" t="s">
        <v>306</v>
      </c>
      <c r="B84" s="7" t="s">
        <v>291</v>
      </c>
      <c r="C84" s="7" t="s">
        <v>303</v>
      </c>
      <c r="E84" s="8" t="s">
        <v>282</v>
      </c>
    </row>
    <row r="85" spans="1:5" ht="12.75" customHeight="1" x14ac:dyDescent="0.25">
      <c r="A85" s="7"/>
      <c r="B85" s="7"/>
      <c r="C85" s="7">
        <v>0</v>
      </c>
      <c r="E85" s="8" t="s">
        <v>312</v>
      </c>
    </row>
    <row r="86" spans="1:5" ht="12.75" customHeight="1" x14ac:dyDescent="0.25">
      <c r="A86" s="7" t="s">
        <v>313</v>
      </c>
      <c r="B86" s="7" t="s">
        <v>310</v>
      </c>
      <c r="C86" s="7">
        <v>0</v>
      </c>
      <c r="E86" s="8" t="s">
        <v>314</v>
      </c>
    </row>
    <row r="87" spans="1:5" ht="12.75" customHeight="1" x14ac:dyDescent="0.25">
      <c r="A87" s="7" t="s">
        <v>315</v>
      </c>
      <c r="B87" s="7" t="s">
        <v>310</v>
      </c>
      <c r="C87" s="7">
        <v>0</v>
      </c>
      <c r="E87" s="8" t="s">
        <v>316</v>
      </c>
    </row>
    <row r="88" spans="1:5" ht="12.75" customHeight="1" x14ac:dyDescent="0.25">
      <c r="A88" s="7" t="s">
        <v>317</v>
      </c>
      <c r="B88" s="7" t="s">
        <v>310</v>
      </c>
      <c r="E88" s="8" t="s">
        <v>318</v>
      </c>
    </row>
    <row r="89" spans="1:5" ht="12.75" customHeight="1" x14ac:dyDescent="0.25">
      <c r="A89" s="7" t="s">
        <v>319</v>
      </c>
      <c r="B89" s="7" t="s">
        <v>310</v>
      </c>
      <c r="E89" s="8" t="s">
        <v>320</v>
      </c>
    </row>
    <row r="90" spans="1:5" ht="12.75" customHeight="1" x14ac:dyDescent="0.25">
      <c r="B90" s="7"/>
    </row>
    <row r="91" spans="1:5" ht="12.75" customHeight="1" x14ac:dyDescent="0.25">
      <c r="A91" s="7"/>
      <c r="B91" s="7"/>
      <c r="C91" s="7"/>
      <c r="E91" s="8"/>
    </row>
    <row r="92" spans="1:5" ht="12.75" customHeight="1" x14ac:dyDescent="0.25"/>
    <row r="93" spans="1:5" ht="12.75" customHeight="1" x14ac:dyDescent="0.25"/>
    <row r="94" spans="1:5" x14ac:dyDescent="0.25">
      <c r="D94" s="2" t="s">
        <v>324</v>
      </c>
    </row>
    <row r="95" spans="1:5" x14ac:dyDescent="0.25">
      <c r="A95" s="7" t="s">
        <v>325</v>
      </c>
      <c r="E95" s="6" t="s">
        <v>325</v>
      </c>
    </row>
    <row r="96" spans="1:5" x14ac:dyDescent="0.25">
      <c r="A96" s="7" t="s">
        <v>9</v>
      </c>
      <c r="E96" s="6" t="s">
        <v>9</v>
      </c>
    </row>
    <row r="97" spans="1:5" x14ac:dyDescent="0.25">
      <c r="A97" s="7" t="s">
        <v>326</v>
      </c>
      <c r="E97" s="6" t="s">
        <v>326</v>
      </c>
    </row>
    <row r="98" spans="1:5" x14ac:dyDescent="0.25">
      <c r="A98" s="7" t="s">
        <v>98</v>
      </c>
      <c r="E98" s="6" t="s">
        <v>98</v>
      </c>
    </row>
    <row r="99" spans="1:5" x14ac:dyDescent="0.25">
      <c r="A99" s="7" t="s">
        <v>99</v>
      </c>
      <c r="E99" s="6" t="s">
        <v>99</v>
      </c>
    </row>
    <row r="100" spans="1:5" x14ac:dyDescent="0.25">
      <c r="A100" s="7" t="s">
        <v>327</v>
      </c>
      <c r="E100" s="6" t="s">
        <v>327</v>
      </c>
    </row>
    <row r="101" spans="1:5" x14ac:dyDescent="0.25">
      <c r="A101" s="7" t="s">
        <v>102</v>
      </c>
      <c r="E101" s="6" t="s">
        <v>102</v>
      </c>
    </row>
    <row r="102" spans="1:5" x14ac:dyDescent="0.25">
      <c r="A102" s="7" t="s">
        <v>328</v>
      </c>
      <c r="E102" s="6" t="s">
        <v>328</v>
      </c>
    </row>
    <row r="103" spans="1:5" x14ac:dyDescent="0.25">
      <c r="A103" s="7" t="s">
        <v>329</v>
      </c>
      <c r="E103" s="6" t="s">
        <v>329</v>
      </c>
    </row>
    <row r="104" spans="1:5" x14ac:dyDescent="0.25">
      <c r="A104" s="7" t="s">
        <v>330</v>
      </c>
      <c r="E104" s="6" t="s">
        <v>330</v>
      </c>
    </row>
    <row r="105" spans="1:5" x14ac:dyDescent="0.25">
      <c r="A105" s="7" t="s">
        <v>331</v>
      </c>
      <c r="E105" s="6" t="s">
        <v>331</v>
      </c>
    </row>
    <row r="106" spans="1:5" x14ac:dyDescent="0.25">
      <c r="A106" s="7" t="s">
        <v>27</v>
      </c>
      <c r="E106" s="6" t="s">
        <v>27</v>
      </c>
    </row>
    <row r="107" spans="1:5" x14ac:dyDescent="0.25">
      <c r="A107" s="7" t="s">
        <v>28</v>
      </c>
      <c r="E107" s="6" t="s">
        <v>28</v>
      </c>
    </row>
    <row r="108" spans="1:5" x14ac:dyDescent="0.25">
      <c r="A108" s="7" t="s">
        <v>28</v>
      </c>
      <c r="E108" s="6" t="s">
        <v>28</v>
      </c>
    </row>
    <row r="109" spans="1:5" x14ac:dyDescent="0.25">
      <c r="A109" s="7" t="s">
        <v>332</v>
      </c>
      <c r="E109" s="6" t="s">
        <v>332</v>
      </c>
    </row>
    <row r="110" spans="1:5" x14ac:dyDescent="0.25">
      <c r="A110" s="7" t="s">
        <v>333</v>
      </c>
      <c r="E110" s="6" t="s">
        <v>333</v>
      </c>
    </row>
    <row r="111" spans="1:5" x14ac:dyDescent="0.25">
      <c r="A111" s="7" t="s">
        <v>334</v>
      </c>
      <c r="E111" s="6" t="s">
        <v>334</v>
      </c>
    </row>
    <row r="112" spans="1:5" x14ac:dyDescent="0.25">
      <c r="A112" s="7" t="s">
        <v>335</v>
      </c>
      <c r="E112" s="6" t="s">
        <v>335</v>
      </c>
    </row>
    <row r="113" spans="1:5" x14ac:dyDescent="0.25">
      <c r="A113" s="7" t="s">
        <v>336</v>
      </c>
      <c r="E113" s="6" t="s">
        <v>336</v>
      </c>
    </row>
    <row r="114" spans="1:5" x14ac:dyDescent="0.25">
      <c r="A114" s="7" t="s">
        <v>337</v>
      </c>
      <c r="E114" s="6" t="s">
        <v>337</v>
      </c>
    </row>
    <row r="115" spans="1:5" x14ac:dyDescent="0.25">
      <c r="A115" s="7" t="s">
        <v>338</v>
      </c>
      <c r="E115" s="6" t="s">
        <v>338</v>
      </c>
    </row>
    <row r="116" spans="1:5" x14ac:dyDescent="0.25">
      <c r="A116" s="7" t="s">
        <v>34</v>
      </c>
      <c r="E116" s="6" t="s">
        <v>34</v>
      </c>
    </row>
    <row r="117" spans="1:5" x14ac:dyDescent="0.25">
      <c r="A117" s="7" t="s">
        <v>339</v>
      </c>
      <c r="E117" s="6" t="s">
        <v>339</v>
      </c>
    </row>
    <row r="118" spans="1:5" x14ac:dyDescent="0.25">
      <c r="A118" s="7" t="s">
        <v>340</v>
      </c>
      <c r="E118" s="6" t="s">
        <v>340</v>
      </c>
    </row>
    <row r="119" spans="1:5" x14ac:dyDescent="0.25">
      <c r="A119" s="7" t="s">
        <v>341</v>
      </c>
      <c r="E119" s="6" t="s">
        <v>341</v>
      </c>
    </row>
    <row r="120" spans="1:5" x14ac:dyDescent="0.25">
      <c r="A120" s="7" t="s">
        <v>342</v>
      </c>
      <c r="E120" s="6" t="s">
        <v>342</v>
      </c>
    </row>
    <row r="121" spans="1:5" x14ac:dyDescent="0.25">
      <c r="A121" s="7"/>
    </row>
    <row r="122" spans="1:5" x14ac:dyDescent="0.25">
      <c r="A122" s="7" t="s">
        <v>343</v>
      </c>
      <c r="E122" s="6" t="s">
        <v>343</v>
      </c>
    </row>
    <row r="123" spans="1:5" x14ac:dyDescent="0.25">
      <c r="A123" s="7" t="s">
        <v>344</v>
      </c>
      <c r="E123" s="6" t="s">
        <v>344</v>
      </c>
    </row>
    <row r="124" spans="1:5" x14ac:dyDescent="0.25">
      <c r="A124" s="7" t="s">
        <v>4</v>
      </c>
      <c r="E124" s="6" t="s">
        <v>4</v>
      </c>
    </row>
    <row r="125" spans="1:5" x14ac:dyDescent="0.25">
      <c r="A125" s="7" t="s">
        <v>345</v>
      </c>
      <c r="E125" s="6" t="s">
        <v>345</v>
      </c>
    </row>
    <row r="126" spans="1:5" x14ac:dyDescent="0.25">
      <c r="A126" s="7" t="s">
        <v>346</v>
      </c>
      <c r="E126" s="6" t="s">
        <v>346</v>
      </c>
    </row>
    <row r="127" spans="1:5" x14ac:dyDescent="0.25">
      <c r="A127" s="7" t="s">
        <v>347</v>
      </c>
      <c r="E127" s="6" t="s">
        <v>347</v>
      </c>
    </row>
    <row r="128" spans="1:5" x14ac:dyDescent="0.25">
      <c r="A128" s="7" t="s">
        <v>348</v>
      </c>
      <c r="E128" s="6" t="s">
        <v>348</v>
      </c>
    </row>
    <row r="129" spans="1:5" x14ac:dyDescent="0.25">
      <c r="A129" s="7" t="s">
        <v>349</v>
      </c>
      <c r="E129" s="6" t="s">
        <v>349</v>
      </c>
    </row>
    <row r="130" spans="1:5" x14ac:dyDescent="0.25">
      <c r="A130" s="7" t="s">
        <v>350</v>
      </c>
      <c r="E130" s="6" t="s">
        <v>350</v>
      </c>
    </row>
    <row r="131" spans="1:5" x14ac:dyDescent="0.25">
      <c r="A131" s="7"/>
    </row>
    <row r="132" spans="1:5" x14ac:dyDescent="0.25">
      <c r="A132" s="7"/>
      <c r="D132" s="2" t="s">
        <v>351</v>
      </c>
    </row>
    <row r="133" spans="1:5" x14ac:dyDescent="0.25">
      <c r="A133" s="7" t="s">
        <v>352</v>
      </c>
      <c r="E133" s="8" t="s">
        <v>352</v>
      </c>
    </row>
    <row r="134" spans="1:5" x14ac:dyDescent="0.25">
      <c r="A134" s="7" t="s">
        <v>27</v>
      </c>
      <c r="E134" s="9" t="s">
        <v>27</v>
      </c>
    </row>
    <row r="135" spans="1:5" x14ac:dyDescent="0.25">
      <c r="A135" s="7" t="s">
        <v>353</v>
      </c>
      <c r="E135" s="9" t="s">
        <v>353</v>
      </c>
    </row>
    <row r="136" spans="1:5" x14ac:dyDescent="0.25">
      <c r="A136" s="7" t="s">
        <v>354</v>
      </c>
      <c r="E136" s="9"/>
    </row>
    <row r="137" spans="1:5" x14ac:dyDescent="0.25">
      <c r="A137" s="7" t="s">
        <v>354</v>
      </c>
    </row>
    <row r="138" spans="1:5" x14ac:dyDescent="0.25">
      <c r="A138" s="7" t="s">
        <v>354</v>
      </c>
    </row>
    <row r="139" spans="1:5" x14ac:dyDescent="0.25">
      <c r="A139" s="7" t="s">
        <v>355</v>
      </c>
      <c r="E139" s="6" t="s">
        <v>355</v>
      </c>
    </row>
    <row r="140" spans="1:5" x14ac:dyDescent="0.25">
      <c r="A140" s="7" t="s">
        <v>354</v>
      </c>
    </row>
    <row r="141" spans="1:5" x14ac:dyDescent="0.25">
      <c r="A141" s="7" t="s">
        <v>354</v>
      </c>
    </row>
    <row r="142" spans="1:5" x14ac:dyDescent="0.25">
      <c r="A142" s="7" t="s">
        <v>354</v>
      </c>
    </row>
    <row r="143" spans="1:5" x14ac:dyDescent="0.25">
      <c r="A143" s="7" t="s">
        <v>118</v>
      </c>
      <c r="E143" s="6" t="s">
        <v>118</v>
      </c>
    </row>
    <row r="144" spans="1:5" x14ac:dyDescent="0.25">
      <c r="A144" s="7" t="s">
        <v>354</v>
      </c>
    </row>
    <row r="145" spans="1:5" x14ac:dyDescent="0.25">
      <c r="A145" s="7" t="s">
        <v>354</v>
      </c>
    </row>
    <row r="146" spans="1:5" x14ac:dyDescent="0.25">
      <c r="A146" s="7" t="s">
        <v>354</v>
      </c>
    </row>
    <row r="147" spans="1:5" x14ac:dyDescent="0.25">
      <c r="A147" s="7" t="s">
        <v>119</v>
      </c>
      <c r="E147" s="6" t="s">
        <v>119</v>
      </c>
    </row>
    <row r="148" spans="1:5" x14ac:dyDescent="0.25">
      <c r="A148" s="7" t="s">
        <v>354</v>
      </c>
    </row>
    <row r="149" spans="1:5" x14ac:dyDescent="0.25">
      <c r="A149" s="7" t="s">
        <v>354</v>
      </c>
    </row>
    <row r="150" spans="1:5" x14ac:dyDescent="0.25">
      <c r="A150" s="7" t="s">
        <v>356</v>
      </c>
      <c r="E150" s="6" t="s">
        <v>356</v>
      </c>
    </row>
    <row r="151" spans="1:5" x14ac:dyDescent="0.25">
      <c r="A151" s="7" t="s">
        <v>357</v>
      </c>
      <c r="E151" s="6" t="s">
        <v>357</v>
      </c>
    </row>
    <row r="152" spans="1:5" x14ac:dyDescent="0.25">
      <c r="A152" s="7" t="s">
        <v>354</v>
      </c>
    </row>
    <row r="153" spans="1:5" x14ac:dyDescent="0.25">
      <c r="A153" s="7" t="s">
        <v>354</v>
      </c>
    </row>
    <row r="154" spans="1:5" x14ac:dyDescent="0.25">
      <c r="A154" s="7" t="s">
        <v>358</v>
      </c>
      <c r="E154" s="6" t="s">
        <v>358</v>
      </c>
    </row>
    <row r="155" spans="1:5" x14ac:dyDescent="0.25">
      <c r="A155" s="7" t="s">
        <v>359</v>
      </c>
      <c r="E155" s="6" t="s">
        <v>359</v>
      </c>
    </row>
    <row r="156" spans="1:5" x14ac:dyDescent="0.25">
      <c r="A156" s="7" t="s">
        <v>354</v>
      </c>
    </row>
    <row r="157" spans="1:5" x14ac:dyDescent="0.25">
      <c r="A157" s="7" t="s">
        <v>354</v>
      </c>
    </row>
    <row r="158" spans="1:5" x14ac:dyDescent="0.25">
      <c r="A158" s="7" t="s">
        <v>360</v>
      </c>
      <c r="E158" s="6" t="s">
        <v>360</v>
      </c>
    </row>
    <row r="159" spans="1:5" x14ac:dyDescent="0.25">
      <c r="A159" s="7" t="s">
        <v>359</v>
      </c>
      <c r="E159" s="6" t="s">
        <v>359</v>
      </c>
    </row>
    <row r="160" spans="1:5" x14ac:dyDescent="0.25">
      <c r="A160" s="7" t="s">
        <v>361</v>
      </c>
      <c r="E160" s="6" t="s">
        <v>361</v>
      </c>
    </row>
    <row r="161" spans="1:5" x14ac:dyDescent="0.25">
      <c r="A161" s="7" t="s">
        <v>362</v>
      </c>
      <c r="E161" s="6" t="s">
        <v>362</v>
      </c>
    </row>
    <row r="162" spans="1:5" x14ac:dyDescent="0.25">
      <c r="A162" s="7" t="s">
        <v>363</v>
      </c>
      <c r="E162" s="6" t="s">
        <v>363</v>
      </c>
    </row>
    <row r="163" spans="1:5" x14ac:dyDescent="0.25">
      <c r="A163" s="7" t="s">
        <v>364</v>
      </c>
      <c r="E163" s="6" t="s">
        <v>364</v>
      </c>
    </row>
    <row r="164" spans="1:5" x14ac:dyDescent="0.25">
      <c r="A164" s="7" t="s">
        <v>365</v>
      </c>
      <c r="E164" s="6" t="s">
        <v>365</v>
      </c>
    </row>
    <row r="165" spans="1:5" x14ac:dyDescent="0.25">
      <c r="A165" s="7" t="s">
        <v>366</v>
      </c>
      <c r="E165" s="6" t="s">
        <v>366</v>
      </c>
    </row>
    <row r="166" spans="1:5" x14ac:dyDescent="0.25">
      <c r="A166" s="7" t="s">
        <v>367</v>
      </c>
      <c r="E166" s="6" t="s">
        <v>367</v>
      </c>
    </row>
    <row r="167" spans="1:5" x14ac:dyDescent="0.25">
      <c r="A167" s="7" t="s">
        <v>368</v>
      </c>
      <c r="E167" s="6" t="s">
        <v>368</v>
      </c>
    </row>
    <row r="168" spans="1:5" x14ac:dyDescent="0.25">
      <c r="A168" s="7" t="s">
        <v>369</v>
      </c>
      <c r="E168" s="6" t="s">
        <v>369</v>
      </c>
    </row>
    <row r="169" spans="1:5" x14ac:dyDescent="0.25">
      <c r="A169" s="7" t="s">
        <v>370</v>
      </c>
      <c r="E169" s="6" t="s">
        <v>370</v>
      </c>
    </row>
    <row r="170" spans="1:5" x14ac:dyDescent="0.25">
      <c r="A170" s="7" t="s">
        <v>371</v>
      </c>
      <c r="E170" s="6" t="s">
        <v>371</v>
      </c>
    </row>
    <row r="171" spans="1:5" x14ac:dyDescent="0.25">
      <c r="A171" s="7" t="s">
        <v>372</v>
      </c>
      <c r="E171" s="6" t="s">
        <v>372</v>
      </c>
    </row>
    <row r="172" spans="1:5" x14ac:dyDescent="0.25">
      <c r="A172" s="7" t="s">
        <v>354</v>
      </c>
    </row>
    <row r="173" spans="1:5" x14ac:dyDescent="0.25">
      <c r="A173" s="7" t="s">
        <v>373</v>
      </c>
      <c r="E173" s="6" t="s">
        <v>373</v>
      </c>
    </row>
    <row r="174" spans="1:5" x14ac:dyDescent="0.25">
      <c r="A174" s="7" t="s">
        <v>374</v>
      </c>
      <c r="E174" s="6" t="s">
        <v>374</v>
      </c>
    </row>
    <row r="175" spans="1:5" x14ac:dyDescent="0.25">
      <c r="A175" s="7" t="s">
        <v>363</v>
      </c>
      <c r="E175" s="6" t="s">
        <v>363</v>
      </c>
    </row>
    <row r="176" spans="1:5" x14ac:dyDescent="0.25">
      <c r="A176" s="7" t="s">
        <v>354</v>
      </c>
    </row>
    <row r="177" spans="1:5" x14ac:dyDescent="0.25">
      <c r="A177" s="7" t="s">
        <v>373</v>
      </c>
      <c r="E177" s="6" t="s">
        <v>373</v>
      </c>
    </row>
    <row r="178" spans="1:5" x14ac:dyDescent="0.25">
      <c r="A178" s="7" t="s">
        <v>375</v>
      </c>
      <c r="E178" s="6" t="s">
        <v>375</v>
      </c>
    </row>
    <row r="179" spans="1:5" x14ac:dyDescent="0.25">
      <c r="A179" s="7" t="s">
        <v>363</v>
      </c>
      <c r="E179" s="6" t="s">
        <v>363</v>
      </c>
    </row>
    <row r="180" spans="1:5" x14ac:dyDescent="0.25">
      <c r="A180" s="7" t="s">
        <v>376</v>
      </c>
      <c r="E180" s="6" t="s">
        <v>376</v>
      </c>
    </row>
    <row r="181" spans="1:5" x14ac:dyDescent="0.25">
      <c r="A181" s="7" t="s">
        <v>377</v>
      </c>
      <c r="E181" s="6" t="s">
        <v>377</v>
      </c>
    </row>
    <row r="182" spans="1:5" x14ac:dyDescent="0.25">
      <c r="A182" s="7" t="s">
        <v>360</v>
      </c>
      <c r="E182" s="6" t="s">
        <v>360</v>
      </c>
    </row>
    <row r="183" spans="1:5" x14ac:dyDescent="0.25">
      <c r="A183" s="7" t="s">
        <v>378</v>
      </c>
      <c r="E183" s="6" t="s">
        <v>378</v>
      </c>
    </row>
    <row r="184" spans="1:5" x14ac:dyDescent="0.25">
      <c r="A184" s="7" t="s">
        <v>379</v>
      </c>
      <c r="E184" s="6" t="s">
        <v>379</v>
      </c>
    </row>
    <row r="185" spans="1:5" x14ac:dyDescent="0.25">
      <c r="A185" s="7"/>
    </row>
    <row r="186" spans="1:5" x14ac:dyDescent="0.25">
      <c r="A186" s="7"/>
    </row>
    <row r="187" spans="1:5" x14ac:dyDescent="0.25">
      <c r="A187" s="7"/>
      <c r="D187" s="2" t="s">
        <v>380</v>
      </c>
    </row>
    <row r="188" spans="1:5" x14ac:dyDescent="0.25">
      <c r="A188" s="7" t="s">
        <v>352</v>
      </c>
      <c r="E188" s="8" t="s">
        <v>352</v>
      </c>
    </row>
    <row r="189" spans="1:5" x14ac:dyDescent="0.25">
      <c r="A189" s="7" t="s">
        <v>381</v>
      </c>
      <c r="E189" s="8" t="s">
        <v>381</v>
      </c>
    </row>
    <row r="190" spans="1:5" x14ac:dyDescent="0.25">
      <c r="A190" s="7" t="s">
        <v>382</v>
      </c>
      <c r="E190" s="6" t="s">
        <v>382</v>
      </c>
    </row>
    <row r="191" spans="1:5" x14ac:dyDescent="0.25">
      <c r="A191" s="7" t="s">
        <v>354</v>
      </c>
    </row>
    <row r="192" spans="1:5" x14ac:dyDescent="0.25">
      <c r="A192" s="7" t="s">
        <v>354</v>
      </c>
    </row>
    <row r="193" spans="1:5" x14ac:dyDescent="0.25">
      <c r="A193" s="7" t="s">
        <v>150</v>
      </c>
      <c r="E193" s="6" t="s">
        <v>150</v>
      </c>
    </row>
    <row r="194" spans="1:5" x14ac:dyDescent="0.25">
      <c r="A194" s="7" t="s">
        <v>383</v>
      </c>
      <c r="E194" s="6" t="s">
        <v>383</v>
      </c>
    </row>
    <row r="195" spans="1:5" x14ac:dyDescent="0.25">
      <c r="A195" s="7" t="s">
        <v>384</v>
      </c>
      <c r="E195" s="6" t="s">
        <v>384</v>
      </c>
    </row>
    <row r="196" spans="1:5" x14ac:dyDescent="0.25">
      <c r="A196" s="7" t="s">
        <v>372</v>
      </c>
      <c r="E196" s="6" t="s">
        <v>372</v>
      </c>
    </row>
    <row r="197" spans="1:5" x14ac:dyDescent="0.25">
      <c r="A197" s="7" t="s">
        <v>385</v>
      </c>
      <c r="E197" s="6" t="s">
        <v>385</v>
      </c>
    </row>
    <row r="198" spans="1:5" x14ac:dyDescent="0.25">
      <c r="A198" s="7" t="s">
        <v>386</v>
      </c>
      <c r="E198" s="6" t="s">
        <v>386</v>
      </c>
    </row>
    <row r="199" spans="1:5" x14ac:dyDescent="0.25">
      <c r="A199" s="7" t="s">
        <v>387</v>
      </c>
      <c r="E199" s="6" t="s">
        <v>387</v>
      </c>
    </row>
    <row r="200" spans="1:5" x14ac:dyDescent="0.25">
      <c r="A200" s="7" t="s">
        <v>388</v>
      </c>
      <c r="E200" s="6" t="s">
        <v>388</v>
      </c>
    </row>
    <row r="201" spans="1:5" x14ac:dyDescent="0.25">
      <c r="A201" s="7" t="s">
        <v>354</v>
      </c>
    </row>
    <row r="202" spans="1:5" x14ac:dyDescent="0.25">
      <c r="A202" s="7" t="s">
        <v>354</v>
      </c>
    </row>
    <row r="203" spans="1:5" x14ac:dyDescent="0.25">
      <c r="A203" s="7" t="s">
        <v>389</v>
      </c>
      <c r="E203" s="6" t="s">
        <v>389</v>
      </c>
    </row>
    <row r="204" spans="1:5" x14ac:dyDescent="0.25">
      <c r="A204" s="7" t="s">
        <v>390</v>
      </c>
      <c r="E204" s="6" t="s">
        <v>390</v>
      </c>
    </row>
    <row r="205" spans="1:5" x14ac:dyDescent="0.25">
      <c r="A205" s="7" t="s">
        <v>391</v>
      </c>
      <c r="E205" s="6" t="s">
        <v>391</v>
      </c>
    </row>
    <row r="206" spans="1:5" x14ac:dyDescent="0.25">
      <c r="A206" s="7" t="s">
        <v>392</v>
      </c>
      <c r="E206" s="6" t="s">
        <v>392</v>
      </c>
    </row>
    <row r="207" spans="1:5" x14ac:dyDescent="0.25">
      <c r="A207" s="7" t="s">
        <v>354</v>
      </c>
    </row>
    <row r="208" spans="1:5" x14ac:dyDescent="0.25">
      <c r="A208" s="7" t="s">
        <v>354</v>
      </c>
    </row>
    <row r="209" spans="1:5" x14ac:dyDescent="0.25">
      <c r="A209" s="7" t="s">
        <v>393</v>
      </c>
      <c r="E209" s="6" t="s">
        <v>393</v>
      </c>
    </row>
    <row r="210" spans="1:5" x14ac:dyDescent="0.25">
      <c r="A210" s="7" t="s">
        <v>354</v>
      </c>
    </row>
    <row r="211" spans="1:5" x14ac:dyDescent="0.25">
      <c r="A211" s="7" t="s">
        <v>354</v>
      </c>
    </row>
    <row r="212" spans="1:5" x14ac:dyDescent="0.25">
      <c r="A212" s="7" t="s">
        <v>150</v>
      </c>
      <c r="E212" s="6" t="s">
        <v>150</v>
      </c>
    </row>
    <row r="213" spans="1:5" x14ac:dyDescent="0.25">
      <c r="A213" s="7" t="s">
        <v>383</v>
      </c>
      <c r="E213" s="6" t="s">
        <v>383</v>
      </c>
    </row>
    <row r="214" spans="1:5" x14ac:dyDescent="0.25">
      <c r="A214" s="7" t="s">
        <v>384</v>
      </c>
      <c r="E214" s="6" t="s">
        <v>384</v>
      </c>
    </row>
    <row r="215" spans="1:5" x14ac:dyDescent="0.25">
      <c r="A215" s="7" t="s">
        <v>372</v>
      </c>
      <c r="E215" s="6" t="s">
        <v>372</v>
      </c>
    </row>
    <row r="216" spans="1:5" x14ac:dyDescent="0.25">
      <c r="A216" s="7" t="s">
        <v>385</v>
      </c>
      <c r="E216" s="6" t="s">
        <v>385</v>
      </c>
    </row>
    <row r="217" spans="1:5" x14ac:dyDescent="0.25">
      <c r="A217" s="7" t="s">
        <v>386</v>
      </c>
      <c r="E217" s="6" t="s">
        <v>386</v>
      </c>
    </row>
    <row r="218" spans="1:5" x14ac:dyDescent="0.25">
      <c r="A218" s="7" t="s">
        <v>387</v>
      </c>
      <c r="E218" s="6" t="s">
        <v>387</v>
      </c>
    </row>
    <row r="219" spans="1:5" x14ac:dyDescent="0.25">
      <c r="A219" s="7" t="s">
        <v>388</v>
      </c>
      <c r="E219" s="6" t="s">
        <v>388</v>
      </c>
    </row>
    <row r="220" spans="1:5" x14ac:dyDescent="0.25">
      <c r="A220" s="7" t="s">
        <v>354</v>
      </c>
    </row>
    <row r="221" spans="1:5" x14ac:dyDescent="0.25">
      <c r="A221" s="7" t="s">
        <v>354</v>
      </c>
    </row>
    <row r="222" spans="1:5" x14ac:dyDescent="0.25">
      <c r="A222" s="7" t="s">
        <v>389</v>
      </c>
      <c r="E222" s="6" t="s">
        <v>389</v>
      </c>
    </row>
    <row r="223" spans="1:5" x14ac:dyDescent="0.25">
      <c r="A223" s="7" t="s">
        <v>390</v>
      </c>
      <c r="E223" s="6" t="s">
        <v>390</v>
      </c>
    </row>
    <row r="224" spans="1:5" x14ac:dyDescent="0.25">
      <c r="A224" s="7" t="s">
        <v>391</v>
      </c>
      <c r="E224" s="6" t="s">
        <v>391</v>
      </c>
    </row>
    <row r="225" spans="1:5" x14ac:dyDescent="0.25">
      <c r="A225" s="7" t="s">
        <v>392</v>
      </c>
      <c r="E225" s="6" t="s">
        <v>392</v>
      </c>
    </row>
    <row r="226" spans="1:5" x14ac:dyDescent="0.25">
      <c r="A226" s="7" t="s">
        <v>354</v>
      </c>
    </row>
    <row r="227" spans="1:5" x14ac:dyDescent="0.25">
      <c r="A227" s="7" t="s">
        <v>354</v>
      </c>
    </row>
    <row r="228" spans="1:5" x14ac:dyDescent="0.25">
      <c r="A228" s="7" t="s">
        <v>394</v>
      </c>
      <c r="E228" s="6" t="s">
        <v>394</v>
      </c>
    </row>
    <row r="229" spans="1:5" x14ac:dyDescent="0.25">
      <c r="A229" s="7" t="s">
        <v>395</v>
      </c>
      <c r="E229" s="6" t="s">
        <v>395</v>
      </c>
    </row>
    <row r="230" spans="1:5" x14ac:dyDescent="0.25">
      <c r="A230" s="7" t="s">
        <v>395</v>
      </c>
      <c r="E230" s="6" t="s">
        <v>395</v>
      </c>
    </row>
    <row r="231" spans="1:5" x14ac:dyDescent="0.25">
      <c r="A231" s="7" t="s">
        <v>396</v>
      </c>
      <c r="E231" s="6" t="s">
        <v>396</v>
      </c>
    </row>
    <row r="232" spans="1:5" x14ac:dyDescent="0.25">
      <c r="A232" s="7" t="s">
        <v>396</v>
      </c>
      <c r="E232" s="6" t="s">
        <v>396</v>
      </c>
    </row>
    <row r="233" spans="1:5" x14ac:dyDescent="0.25">
      <c r="A233" s="7" t="s">
        <v>397</v>
      </c>
      <c r="E233" s="6" t="s">
        <v>397</v>
      </c>
    </row>
    <row r="234" spans="1:5" x14ac:dyDescent="0.25">
      <c r="A234" s="7"/>
    </row>
    <row r="235" spans="1:5" x14ac:dyDescent="0.25">
      <c r="A235" s="7"/>
    </row>
    <row r="236" spans="1:5" x14ac:dyDescent="0.25">
      <c r="A236" s="7"/>
      <c r="D236" s="2" t="s">
        <v>398</v>
      </c>
    </row>
    <row r="237" spans="1:5" x14ac:dyDescent="0.25">
      <c r="A237" s="7" t="s">
        <v>352</v>
      </c>
      <c r="E237" s="8" t="s">
        <v>352</v>
      </c>
    </row>
    <row r="238" spans="1:5" x14ac:dyDescent="0.25">
      <c r="A238" s="7" t="s">
        <v>27</v>
      </c>
      <c r="E238" s="9" t="s">
        <v>27</v>
      </c>
    </row>
    <row r="239" spans="1:5" x14ac:dyDescent="0.25">
      <c r="A239" s="7" t="s">
        <v>353</v>
      </c>
      <c r="E239" s="9" t="s">
        <v>353</v>
      </c>
    </row>
    <row r="240" spans="1:5" x14ac:dyDescent="0.25">
      <c r="A240" s="7" t="s">
        <v>354</v>
      </c>
    </row>
    <row r="241" spans="1:5" x14ac:dyDescent="0.25">
      <c r="A241" s="7" t="s">
        <v>354</v>
      </c>
    </row>
    <row r="242" spans="1:5" x14ac:dyDescent="0.25">
      <c r="A242" s="7" t="s">
        <v>150</v>
      </c>
      <c r="E242" s="6" t="s">
        <v>150</v>
      </c>
    </row>
    <row r="243" spans="1:5" x14ac:dyDescent="0.25">
      <c r="A243" s="7" t="s">
        <v>399</v>
      </c>
      <c r="E243" s="6" t="s">
        <v>399</v>
      </c>
    </row>
    <row r="244" spans="1:5" x14ac:dyDescent="0.25">
      <c r="A244" s="7" t="s">
        <v>400</v>
      </c>
      <c r="E244" s="6" t="s">
        <v>400</v>
      </c>
    </row>
    <row r="245" spans="1:5" x14ac:dyDescent="0.25">
      <c r="A245" s="7" t="s">
        <v>378</v>
      </c>
      <c r="E245" s="6" t="s">
        <v>378</v>
      </c>
    </row>
    <row r="246" spans="1:5" x14ac:dyDescent="0.25">
      <c r="A246" s="7" t="s">
        <v>401</v>
      </c>
      <c r="E246" s="6" t="s">
        <v>401</v>
      </c>
    </row>
    <row r="247" spans="1:5" x14ac:dyDescent="0.25">
      <c r="A247" s="7" t="s">
        <v>372</v>
      </c>
      <c r="E247" s="6" t="s">
        <v>372</v>
      </c>
    </row>
    <row r="248" spans="1:5" x14ac:dyDescent="0.25">
      <c r="A248" s="7" t="s">
        <v>402</v>
      </c>
      <c r="E248" s="6" t="s">
        <v>402</v>
      </c>
    </row>
    <row r="249" spans="1:5" x14ac:dyDescent="0.25">
      <c r="A249" s="7" t="s">
        <v>403</v>
      </c>
      <c r="E249" s="6" t="s">
        <v>403</v>
      </c>
    </row>
    <row r="250" spans="1:5" x14ac:dyDescent="0.25">
      <c r="A250" s="7" t="s">
        <v>404</v>
      </c>
      <c r="E250" s="6" t="s">
        <v>404</v>
      </c>
    </row>
    <row r="251" spans="1:5" x14ac:dyDescent="0.25">
      <c r="A251" s="7" t="s">
        <v>387</v>
      </c>
      <c r="E251" s="6" t="s">
        <v>387</v>
      </c>
    </row>
    <row r="252" spans="1:5" x14ac:dyDescent="0.25">
      <c r="A252" s="7" t="s">
        <v>354</v>
      </c>
    </row>
    <row r="253" spans="1:5" x14ac:dyDescent="0.25">
      <c r="A253" s="7" t="s">
        <v>354</v>
      </c>
    </row>
    <row r="254" spans="1:5" x14ac:dyDescent="0.25">
      <c r="A254" s="7" t="s">
        <v>388</v>
      </c>
      <c r="E254" s="6" t="s">
        <v>388</v>
      </c>
    </row>
    <row r="255" spans="1:5" x14ac:dyDescent="0.25">
      <c r="A255" s="7" t="s">
        <v>389</v>
      </c>
      <c r="E255" s="6" t="s">
        <v>389</v>
      </c>
    </row>
    <row r="256" spans="1:5" x14ac:dyDescent="0.25">
      <c r="A256" s="7" t="s">
        <v>390</v>
      </c>
      <c r="E256" s="6" t="s">
        <v>390</v>
      </c>
    </row>
    <row r="257" spans="1:5" x14ac:dyDescent="0.25">
      <c r="A257" s="7" t="s">
        <v>391</v>
      </c>
      <c r="E257" s="6" t="s">
        <v>391</v>
      </c>
    </row>
    <row r="258" spans="1:5" x14ac:dyDescent="0.25">
      <c r="A258" s="7" t="s">
        <v>354</v>
      </c>
    </row>
    <row r="259" spans="1:5" x14ac:dyDescent="0.25">
      <c r="A259" s="7" t="s">
        <v>405</v>
      </c>
      <c r="E259" s="6" t="s">
        <v>405</v>
      </c>
    </row>
    <row r="260" spans="1:5" x14ac:dyDescent="0.25">
      <c r="A260" s="7" t="s">
        <v>406</v>
      </c>
      <c r="E260" s="6" t="s">
        <v>406</v>
      </c>
    </row>
    <row r="261" spans="1:5" x14ac:dyDescent="0.25">
      <c r="A261" s="7" t="s">
        <v>407</v>
      </c>
      <c r="E261" s="6" t="s">
        <v>407</v>
      </c>
    </row>
    <row r="262" spans="1:5" x14ac:dyDescent="0.25">
      <c r="A262" s="7" t="s">
        <v>354</v>
      </c>
    </row>
    <row r="263" spans="1:5" x14ac:dyDescent="0.25">
      <c r="A263" s="7" t="s">
        <v>408</v>
      </c>
      <c r="E263" s="6" t="s">
        <v>408</v>
      </c>
    </row>
    <row r="264" spans="1:5" x14ac:dyDescent="0.25">
      <c r="A264" s="7" t="s">
        <v>354</v>
      </c>
    </row>
    <row r="265" spans="1:5" x14ac:dyDescent="0.25">
      <c r="A265" s="7" t="s">
        <v>354</v>
      </c>
    </row>
    <row r="266" spans="1:5" x14ac:dyDescent="0.25">
      <c r="A266" s="7" t="s">
        <v>409</v>
      </c>
      <c r="E266" s="6" t="s">
        <v>409</v>
      </c>
    </row>
    <row r="267" spans="1:5" x14ac:dyDescent="0.25">
      <c r="A267" s="7" t="s">
        <v>410</v>
      </c>
      <c r="E267" s="6" t="s">
        <v>410</v>
      </c>
    </row>
    <row r="268" spans="1:5" x14ac:dyDescent="0.25">
      <c r="A268" s="7" t="s">
        <v>411</v>
      </c>
      <c r="E268" s="6" t="s">
        <v>411</v>
      </c>
    </row>
    <row r="269" spans="1:5" x14ac:dyDescent="0.25">
      <c r="A269" s="7" t="s">
        <v>412</v>
      </c>
      <c r="E269" s="6" t="s">
        <v>412</v>
      </c>
    </row>
    <row r="270" spans="1:5" x14ac:dyDescent="0.25">
      <c r="A270" s="7" t="s">
        <v>413</v>
      </c>
      <c r="E270" s="6" t="s">
        <v>413</v>
      </c>
    </row>
    <row r="271" spans="1:5" x14ac:dyDescent="0.25">
      <c r="A271" s="7" t="s">
        <v>414</v>
      </c>
      <c r="E271" s="6" t="s">
        <v>414</v>
      </c>
    </row>
    <row r="272" spans="1:5" x14ac:dyDescent="0.25">
      <c r="A272" s="7" t="s">
        <v>415</v>
      </c>
      <c r="E272" s="6" t="s">
        <v>415</v>
      </c>
    </row>
    <row r="273" spans="1:5" x14ac:dyDescent="0.25">
      <c r="A273" s="7" t="s">
        <v>416</v>
      </c>
      <c r="E273" s="6" t="s">
        <v>416</v>
      </c>
    </row>
    <row r="274" spans="1:5" x14ac:dyDescent="0.25">
      <c r="A274" s="7" t="s">
        <v>410</v>
      </c>
      <c r="E274" s="6" t="s">
        <v>410</v>
      </c>
    </row>
    <row r="275" spans="1:5" x14ac:dyDescent="0.25">
      <c r="A275" s="7" t="s">
        <v>411</v>
      </c>
      <c r="E275" s="6" t="s">
        <v>411</v>
      </c>
    </row>
    <row r="276" spans="1:5" x14ac:dyDescent="0.25">
      <c r="A276" s="7" t="s">
        <v>376</v>
      </c>
      <c r="E276" s="6" t="s">
        <v>376</v>
      </c>
    </row>
    <row r="277" spans="1:5" x14ac:dyDescent="0.25">
      <c r="A277" s="7" t="s">
        <v>417</v>
      </c>
      <c r="E277" s="6" t="s">
        <v>417</v>
      </c>
    </row>
    <row r="278" spans="1:5" x14ac:dyDescent="0.25">
      <c r="A278" s="7" t="s">
        <v>418</v>
      </c>
      <c r="E278" s="6" t="s">
        <v>418</v>
      </c>
    </row>
    <row r="279" spans="1:5" x14ac:dyDescent="0.25">
      <c r="A279" s="7" t="s">
        <v>419</v>
      </c>
      <c r="E279" s="6" t="s">
        <v>419</v>
      </c>
    </row>
    <row r="280" spans="1:5" x14ac:dyDescent="0.25">
      <c r="A280" s="7" t="s">
        <v>420</v>
      </c>
      <c r="E280" s="6" t="s">
        <v>420</v>
      </c>
    </row>
    <row r="281" spans="1:5" x14ac:dyDescent="0.25">
      <c r="A281" s="7" t="s">
        <v>421</v>
      </c>
      <c r="E281" s="10" t="s">
        <v>421</v>
      </c>
    </row>
    <row r="282" spans="1:5" x14ac:dyDescent="0.25">
      <c r="A282" s="7" t="s">
        <v>419</v>
      </c>
      <c r="E282" s="6" t="s">
        <v>419</v>
      </c>
    </row>
    <row r="283" spans="1:5" x14ac:dyDescent="0.25">
      <c r="A283" s="7" t="s">
        <v>420</v>
      </c>
      <c r="E283" s="6" t="s">
        <v>420</v>
      </c>
    </row>
    <row r="284" spans="1:5" x14ac:dyDescent="0.25">
      <c r="A284" s="7" t="s">
        <v>422</v>
      </c>
      <c r="E284" s="10" t="s">
        <v>422</v>
      </c>
    </row>
    <row r="285" spans="1:5" x14ac:dyDescent="0.25">
      <c r="A285" s="7" t="s">
        <v>378</v>
      </c>
      <c r="E285" s="6" t="s">
        <v>378</v>
      </c>
    </row>
    <row r="286" spans="1:5" x14ac:dyDescent="0.25">
      <c r="A286" s="7" t="s">
        <v>423</v>
      </c>
      <c r="E286" s="6" t="s">
        <v>423</v>
      </c>
    </row>
    <row r="287" spans="1:5" x14ac:dyDescent="0.25">
      <c r="A287" s="7" t="s">
        <v>424</v>
      </c>
      <c r="E287" s="6" t="s">
        <v>424</v>
      </c>
    </row>
    <row r="288" spans="1:5" x14ac:dyDescent="0.25">
      <c r="A288" s="7" t="s">
        <v>425</v>
      </c>
      <c r="E288" s="6" t="s">
        <v>425</v>
      </c>
    </row>
    <row r="289" spans="1:5" x14ac:dyDescent="0.25">
      <c r="A289" s="7" t="s">
        <v>34</v>
      </c>
      <c r="E289" s="6" t="s">
        <v>34</v>
      </c>
    </row>
    <row r="290" spans="1:5" x14ac:dyDescent="0.25">
      <c r="A290" s="7" t="s">
        <v>422</v>
      </c>
      <c r="E290" s="10" t="s">
        <v>422</v>
      </c>
    </row>
    <row r="291" spans="1:5" x14ac:dyDescent="0.25">
      <c r="A291" s="7" t="s">
        <v>354</v>
      </c>
    </row>
    <row r="292" spans="1:5" x14ac:dyDescent="0.25">
      <c r="A292" s="7" t="s">
        <v>426</v>
      </c>
      <c r="E292" s="6" t="s">
        <v>426</v>
      </c>
    </row>
    <row r="293" spans="1:5" x14ac:dyDescent="0.25">
      <c r="A293" s="7" t="s">
        <v>427</v>
      </c>
      <c r="E293" s="6" t="s">
        <v>427</v>
      </c>
    </row>
    <row r="294" spans="1:5" x14ac:dyDescent="0.25">
      <c r="A294" s="7" t="s">
        <v>394</v>
      </c>
      <c r="E294" s="6" t="s">
        <v>394</v>
      </c>
    </row>
    <row r="295" spans="1:5" x14ac:dyDescent="0.25">
      <c r="A295" s="7" t="s">
        <v>428</v>
      </c>
      <c r="E295" s="6" t="s">
        <v>428</v>
      </c>
    </row>
    <row r="296" spans="1:5" x14ac:dyDescent="0.25">
      <c r="A296" s="7" t="s">
        <v>429</v>
      </c>
      <c r="E296" s="6" t="s">
        <v>429</v>
      </c>
    </row>
    <row r="297" spans="1:5" x14ac:dyDescent="0.25">
      <c r="A297" s="7" t="s">
        <v>430</v>
      </c>
      <c r="E297" s="6" t="s">
        <v>430</v>
      </c>
    </row>
    <row r="298" spans="1:5" x14ac:dyDescent="0.25">
      <c r="A298" s="7" t="s">
        <v>354</v>
      </c>
    </row>
    <row r="299" spans="1:5" x14ac:dyDescent="0.25">
      <c r="A299" s="7" t="s">
        <v>431</v>
      </c>
      <c r="E299" s="6" t="s">
        <v>431</v>
      </c>
    </row>
    <row r="300" spans="1:5" x14ac:dyDescent="0.25">
      <c r="A300" s="7" t="s">
        <v>432</v>
      </c>
      <c r="E300" s="6" t="s">
        <v>432</v>
      </c>
    </row>
    <row r="301" spans="1:5" x14ac:dyDescent="0.25">
      <c r="A301" s="7" t="s">
        <v>433</v>
      </c>
      <c r="E301" s="6" t="s">
        <v>433</v>
      </c>
    </row>
    <row r="302" spans="1:5" x14ac:dyDescent="0.25">
      <c r="A302" s="7" t="s">
        <v>433</v>
      </c>
      <c r="E302" s="6" t="s">
        <v>433</v>
      </c>
    </row>
    <row r="303" spans="1:5" x14ac:dyDescent="0.25">
      <c r="A303" s="7" t="s">
        <v>434</v>
      </c>
      <c r="E303" s="6" t="s">
        <v>434</v>
      </c>
    </row>
    <row r="304" spans="1:5" x14ac:dyDescent="0.25">
      <c r="A304" s="7" t="s">
        <v>435</v>
      </c>
      <c r="E304" s="6" t="s">
        <v>435</v>
      </c>
    </row>
    <row r="305" spans="1:5" x14ac:dyDescent="0.25">
      <c r="A305" s="7" t="s">
        <v>436</v>
      </c>
      <c r="E305" s="6" t="s">
        <v>436</v>
      </c>
    </row>
    <row r="306" spans="1:5" x14ac:dyDescent="0.25">
      <c r="A306" s="7" t="s">
        <v>437</v>
      </c>
      <c r="E306" s="6" t="s">
        <v>437</v>
      </c>
    </row>
    <row r="307" spans="1:5" x14ac:dyDescent="0.25">
      <c r="A307" s="7" t="s">
        <v>438</v>
      </c>
      <c r="E307" s="10" t="s">
        <v>438</v>
      </c>
    </row>
    <row r="308" spans="1:5" x14ac:dyDescent="0.25">
      <c r="A308" s="7" t="s">
        <v>439</v>
      </c>
      <c r="E308" s="6" t="s">
        <v>439</v>
      </c>
    </row>
    <row r="309" spans="1:5" x14ac:dyDescent="0.25">
      <c r="A309" s="7" t="s">
        <v>354</v>
      </c>
    </row>
    <row r="310" spans="1:5" x14ac:dyDescent="0.25">
      <c r="A310" s="7" t="s">
        <v>440</v>
      </c>
      <c r="E310" s="6" t="s">
        <v>440</v>
      </c>
    </row>
    <row r="311" spans="1:5" x14ac:dyDescent="0.25">
      <c r="A311" s="7" t="s">
        <v>441</v>
      </c>
      <c r="E311" s="6" t="s">
        <v>441</v>
      </c>
    </row>
    <row r="312" spans="1:5" x14ac:dyDescent="0.25">
      <c r="A312" s="7" t="s">
        <v>442</v>
      </c>
      <c r="E312" s="6" t="s">
        <v>442</v>
      </c>
    </row>
    <row r="313" spans="1:5" ht="12.75" customHeight="1" x14ac:dyDescent="0.25"/>
    <row r="314" spans="1:5" ht="12.75" customHeight="1" x14ac:dyDescent="0.25"/>
    <row r="315" spans="1:5" x14ac:dyDescent="0.25">
      <c r="D315" s="2" t="s">
        <v>443</v>
      </c>
    </row>
    <row r="316" spans="1:5" x14ac:dyDescent="0.25">
      <c r="A316" s="7" t="s">
        <v>444</v>
      </c>
      <c r="E316" s="6" t="s">
        <v>444</v>
      </c>
    </row>
    <row r="317" spans="1:5" x14ac:dyDescent="0.25">
      <c r="A317" s="7" t="s">
        <v>445</v>
      </c>
      <c r="E317" s="6" t="s">
        <v>445</v>
      </c>
    </row>
    <row r="318" spans="1:5" x14ac:dyDescent="0.25">
      <c r="A318" s="7"/>
    </row>
    <row r="319" spans="1:5" x14ac:dyDescent="0.25">
      <c r="A319" s="7" t="s">
        <v>446</v>
      </c>
      <c r="E319" s="6" t="s">
        <v>446</v>
      </c>
    </row>
    <row r="320" spans="1:5" x14ac:dyDescent="0.25">
      <c r="A320" s="7" t="s">
        <v>447</v>
      </c>
      <c r="E320" s="6" t="s">
        <v>447</v>
      </c>
    </row>
    <row r="321" spans="1:5" x14ac:dyDescent="0.25">
      <c r="A321" s="7"/>
    </row>
    <row r="322" spans="1:5" x14ac:dyDescent="0.25">
      <c r="A322" s="7" t="s">
        <v>448</v>
      </c>
      <c r="E322" s="6" t="s">
        <v>448</v>
      </c>
    </row>
    <row r="323" spans="1:5" x14ac:dyDescent="0.25">
      <c r="A323" s="7" t="s">
        <v>378</v>
      </c>
      <c r="E323" s="6" t="s">
        <v>378</v>
      </c>
    </row>
    <row r="324" spans="1:5" x14ac:dyDescent="0.25">
      <c r="A324" s="7"/>
    </row>
    <row r="325" spans="1:5" x14ac:dyDescent="0.25">
      <c r="A325" s="7" t="s">
        <v>449</v>
      </c>
      <c r="E325" s="6" t="s">
        <v>449</v>
      </c>
    </row>
    <row r="326" spans="1:5" x14ac:dyDescent="0.25">
      <c r="A326" s="7"/>
    </row>
    <row r="327" spans="1:5" x14ac:dyDescent="0.25">
      <c r="A327" s="7" t="s">
        <v>373</v>
      </c>
      <c r="E327" s="6" t="s">
        <v>373</v>
      </c>
    </row>
    <row r="328" spans="1:5" x14ac:dyDescent="0.25">
      <c r="A328" s="7" t="s">
        <v>450</v>
      </c>
      <c r="E328" s="6" t="s">
        <v>450</v>
      </c>
    </row>
    <row r="329" spans="1:5" x14ac:dyDescent="0.25">
      <c r="A329" s="7" t="s">
        <v>451</v>
      </c>
      <c r="E329" s="6" t="s">
        <v>451</v>
      </c>
    </row>
    <row r="330" spans="1:5" x14ac:dyDescent="0.25">
      <c r="A330" s="7" t="s">
        <v>452</v>
      </c>
      <c r="E330" s="6" t="s">
        <v>452</v>
      </c>
    </row>
    <row r="331" spans="1:5" x14ac:dyDescent="0.25">
      <c r="A331" s="7" t="s">
        <v>453</v>
      </c>
      <c r="E331" s="6" t="s">
        <v>453</v>
      </c>
    </row>
    <row r="332" spans="1:5" x14ac:dyDescent="0.25">
      <c r="A332" s="7" t="s">
        <v>454</v>
      </c>
      <c r="E332" s="6" t="s">
        <v>454</v>
      </c>
    </row>
    <row r="333" spans="1:5" x14ac:dyDescent="0.25">
      <c r="A333" s="7" t="s">
        <v>455</v>
      </c>
      <c r="E333" s="6" t="s">
        <v>455</v>
      </c>
    </row>
    <row r="334" spans="1:5" x14ac:dyDescent="0.25">
      <c r="A334" s="7" t="s">
        <v>456</v>
      </c>
      <c r="E334" s="6" t="s">
        <v>456</v>
      </c>
    </row>
    <row r="335" spans="1:5" x14ac:dyDescent="0.25">
      <c r="A335" s="7" t="s">
        <v>457</v>
      </c>
      <c r="E335" s="6" t="s">
        <v>457</v>
      </c>
    </row>
    <row r="336" spans="1:5" x14ac:dyDescent="0.25">
      <c r="A336" s="7" t="s">
        <v>458</v>
      </c>
      <c r="E336" s="6" t="s">
        <v>458</v>
      </c>
    </row>
    <row r="337" spans="1:5" x14ac:dyDescent="0.25">
      <c r="A337" s="7" t="s">
        <v>459</v>
      </c>
      <c r="E337" s="6" t="s">
        <v>459</v>
      </c>
    </row>
    <row r="338" spans="1:5" x14ac:dyDescent="0.25">
      <c r="A338" s="7" t="s">
        <v>460</v>
      </c>
      <c r="E338" s="6" t="s">
        <v>460</v>
      </c>
    </row>
    <row r="339" spans="1:5" x14ac:dyDescent="0.25">
      <c r="A339" s="7" t="s">
        <v>461</v>
      </c>
      <c r="E339" s="6" t="s">
        <v>461</v>
      </c>
    </row>
    <row r="340" spans="1:5" x14ac:dyDescent="0.25">
      <c r="A340" s="7" t="s">
        <v>462</v>
      </c>
      <c r="E340" s="6" t="s">
        <v>462</v>
      </c>
    </row>
    <row r="341" spans="1:5" x14ac:dyDescent="0.25">
      <c r="A341" s="7" t="s">
        <v>463</v>
      </c>
      <c r="E341" s="6" t="s">
        <v>463</v>
      </c>
    </row>
    <row r="342" spans="1:5" x14ac:dyDescent="0.25">
      <c r="A342" s="7" t="s">
        <v>464</v>
      </c>
      <c r="E342" s="6" t="s">
        <v>464</v>
      </c>
    </row>
    <row r="343" spans="1:5" x14ac:dyDescent="0.25">
      <c r="A343" s="7" t="s">
        <v>465</v>
      </c>
      <c r="E343" s="6" t="s">
        <v>465</v>
      </c>
    </row>
    <row r="344" spans="1:5" x14ac:dyDescent="0.25">
      <c r="A344" s="7" t="s">
        <v>466</v>
      </c>
      <c r="E344" s="6" t="s">
        <v>466</v>
      </c>
    </row>
    <row r="345" spans="1:5" x14ac:dyDescent="0.25">
      <c r="A345" s="7" t="s">
        <v>467</v>
      </c>
      <c r="E345" s="6" t="s">
        <v>467</v>
      </c>
    </row>
    <row r="346" spans="1:5" x14ac:dyDescent="0.25">
      <c r="A346" s="7" t="s">
        <v>468</v>
      </c>
      <c r="E346" s="6" t="s">
        <v>468</v>
      </c>
    </row>
    <row r="347" spans="1:5" x14ac:dyDescent="0.25">
      <c r="A347" s="7" t="s">
        <v>469</v>
      </c>
      <c r="E347" s="6" t="s">
        <v>469</v>
      </c>
    </row>
    <row r="348" spans="1:5" x14ac:dyDescent="0.25">
      <c r="A348" s="7" t="s">
        <v>470</v>
      </c>
      <c r="E348" s="6" t="s">
        <v>470</v>
      </c>
    </row>
    <row r="349" spans="1:5" x14ac:dyDescent="0.25">
      <c r="A349" s="7" t="s">
        <v>471</v>
      </c>
      <c r="E349" s="6" t="s">
        <v>471</v>
      </c>
    </row>
    <row r="350" spans="1:5" x14ac:dyDescent="0.25">
      <c r="A350" s="7" t="s">
        <v>472</v>
      </c>
      <c r="E350" s="6" t="s">
        <v>472</v>
      </c>
    </row>
    <row r="351" spans="1:5" x14ac:dyDescent="0.25">
      <c r="A351" s="7" t="s">
        <v>473</v>
      </c>
      <c r="E351" s="6" t="s">
        <v>473</v>
      </c>
    </row>
    <row r="352" spans="1:5" x14ac:dyDescent="0.25">
      <c r="A352" s="7"/>
    </row>
    <row r="353" spans="1:5" x14ac:dyDescent="0.25">
      <c r="A353" s="7"/>
    </row>
    <row r="354" spans="1:5" x14ac:dyDescent="0.25">
      <c r="A354" s="7" t="s">
        <v>474</v>
      </c>
      <c r="E354" s="6" t="s">
        <v>474</v>
      </c>
    </row>
    <row r="355" spans="1:5" x14ac:dyDescent="0.25">
      <c r="A355" s="7" t="s">
        <v>475</v>
      </c>
      <c r="E355" s="6" t="s">
        <v>475</v>
      </c>
    </row>
    <row r="356" spans="1:5" x14ac:dyDescent="0.25">
      <c r="A356" s="7"/>
    </row>
    <row r="357" spans="1:5" x14ac:dyDescent="0.25">
      <c r="A357" s="7" t="s">
        <v>476</v>
      </c>
      <c r="E357" s="6" t="s">
        <v>476</v>
      </c>
    </row>
    <row r="358" spans="1:5" x14ac:dyDescent="0.25">
      <c r="A358" s="7"/>
    </row>
    <row r="359" spans="1:5" x14ac:dyDescent="0.25">
      <c r="A359" s="7" t="s">
        <v>444</v>
      </c>
      <c r="E359" s="6" t="s">
        <v>444</v>
      </c>
    </row>
    <row r="360" spans="1:5" x14ac:dyDescent="0.25">
      <c r="A360" s="7"/>
    </row>
    <row r="361" spans="1:5" x14ac:dyDescent="0.25">
      <c r="A361" s="7" t="s">
        <v>477</v>
      </c>
      <c r="E361" s="6" t="s">
        <v>477</v>
      </c>
    </row>
    <row r="362" spans="1:5" x14ac:dyDescent="0.25">
      <c r="A362" s="7" t="s">
        <v>478</v>
      </c>
      <c r="E362" s="6" t="s">
        <v>478</v>
      </c>
    </row>
    <row r="363" spans="1:5" x14ac:dyDescent="0.25">
      <c r="A363" s="7" t="s">
        <v>479</v>
      </c>
      <c r="E363" s="6" t="s">
        <v>479</v>
      </c>
    </row>
    <row r="364" spans="1:5" x14ac:dyDescent="0.25">
      <c r="A364" s="7" t="s">
        <v>480</v>
      </c>
      <c r="E364" s="6" t="s">
        <v>480</v>
      </c>
    </row>
    <row r="365" spans="1:5" x14ac:dyDescent="0.25">
      <c r="A365" s="7" t="s">
        <v>481</v>
      </c>
      <c r="E365" s="6" t="s">
        <v>481</v>
      </c>
    </row>
    <row r="366" spans="1:5" x14ac:dyDescent="0.25">
      <c r="A366" s="7" t="s">
        <v>482</v>
      </c>
      <c r="E366" s="8" t="s">
        <v>482</v>
      </c>
    </row>
    <row r="367" spans="1:5" x14ac:dyDescent="0.25">
      <c r="A367" s="7" t="s">
        <v>483</v>
      </c>
      <c r="E367" s="8" t="s">
        <v>483</v>
      </c>
    </row>
    <row r="368" spans="1:5" x14ac:dyDescent="0.25">
      <c r="A368" s="7" t="s">
        <v>484</v>
      </c>
      <c r="E368" s="8" t="s">
        <v>484</v>
      </c>
    </row>
    <row r="369" spans="1:5" x14ac:dyDescent="0.25">
      <c r="A369" s="7"/>
    </row>
    <row r="370" spans="1:5" x14ac:dyDescent="0.25">
      <c r="A370" s="7"/>
    </row>
    <row r="371" spans="1:5" x14ac:dyDescent="0.25">
      <c r="A371" s="7" t="s">
        <v>34</v>
      </c>
      <c r="E371" s="6" t="s">
        <v>34</v>
      </c>
    </row>
    <row r="372" spans="1:5" ht="12.75" customHeight="1" x14ac:dyDescent="0.25"/>
    <row r="373" spans="1:5" ht="12.75" customHeight="1" x14ac:dyDescent="0.25"/>
    <row r="374" spans="1:5" x14ac:dyDescent="0.25">
      <c r="D374" s="2" t="s">
        <v>485</v>
      </c>
    </row>
    <row r="375" spans="1:5" x14ac:dyDescent="0.25">
      <c r="A375" s="7" t="s">
        <v>486</v>
      </c>
      <c r="E375" s="6" t="s">
        <v>486</v>
      </c>
    </row>
    <row r="376" spans="1:5" x14ac:dyDescent="0.25">
      <c r="A376" s="7" t="s">
        <v>487</v>
      </c>
      <c r="E376" s="6" t="s">
        <v>487</v>
      </c>
    </row>
    <row r="377" spans="1:5" x14ac:dyDescent="0.25">
      <c r="A377" s="7" t="s">
        <v>488</v>
      </c>
      <c r="E377" s="6" t="s">
        <v>488</v>
      </c>
    </row>
    <row r="378" spans="1:5" x14ac:dyDescent="0.25">
      <c r="A378" s="7" t="s">
        <v>489</v>
      </c>
      <c r="E378" s="6" t="s">
        <v>489</v>
      </c>
    </row>
    <row r="379" spans="1:5" x14ac:dyDescent="0.25">
      <c r="A379" s="7" t="s">
        <v>490</v>
      </c>
      <c r="E379" s="6" t="s">
        <v>490</v>
      </c>
    </row>
    <row r="380" spans="1:5" ht="12.75" customHeight="1" x14ac:dyDescent="0.25"/>
    <row r="381" spans="1:5" x14ac:dyDescent="0.25">
      <c r="A381" s="7" t="s">
        <v>491</v>
      </c>
      <c r="E381" s="6" t="s">
        <v>491</v>
      </c>
    </row>
    <row r="382" spans="1:5" x14ac:dyDescent="0.25">
      <c r="A382" s="7" t="s">
        <v>492</v>
      </c>
      <c r="E382" s="6" t="s">
        <v>492</v>
      </c>
    </row>
    <row r="383" spans="1:5" ht="12.75" customHeight="1" x14ac:dyDescent="0.25"/>
    <row r="384" spans="1:5" x14ac:dyDescent="0.25">
      <c r="A384" s="7" t="s">
        <v>493</v>
      </c>
      <c r="E384" s="6" t="s">
        <v>493</v>
      </c>
    </row>
    <row r="385" spans="1:5" x14ac:dyDescent="0.25">
      <c r="A385" s="7" t="s">
        <v>494</v>
      </c>
      <c r="E385" s="6" t="s">
        <v>494</v>
      </c>
    </row>
    <row r="386" spans="1:5" ht="12.75" customHeight="1" x14ac:dyDescent="0.25"/>
    <row r="387" spans="1:5" x14ac:dyDescent="0.25">
      <c r="A387" s="7" t="s">
        <v>495</v>
      </c>
      <c r="E387" s="6" t="s">
        <v>495</v>
      </c>
    </row>
    <row r="388" spans="1:5" x14ac:dyDescent="0.25">
      <c r="A388" s="7" t="s">
        <v>496</v>
      </c>
      <c r="E388" s="6" t="s">
        <v>496</v>
      </c>
    </row>
    <row r="389" spans="1:5" ht="12.75" customHeight="1" x14ac:dyDescent="0.25"/>
    <row r="390" spans="1:5" x14ac:dyDescent="0.25">
      <c r="A390" s="7" t="s">
        <v>497</v>
      </c>
      <c r="E390" s="6" t="s">
        <v>497</v>
      </c>
    </row>
    <row r="391" spans="1:5" x14ac:dyDescent="0.25">
      <c r="A391" s="7" t="s">
        <v>498</v>
      </c>
      <c r="E391" s="6" t="s">
        <v>498</v>
      </c>
    </row>
    <row r="392" spans="1:5" ht="12.75" customHeight="1" x14ac:dyDescent="0.25"/>
    <row r="393" spans="1:5" x14ac:dyDescent="0.25">
      <c r="A393" s="7" t="s">
        <v>499</v>
      </c>
      <c r="E393" s="6" t="s">
        <v>499</v>
      </c>
    </row>
    <row r="394" spans="1:5" x14ac:dyDescent="0.25">
      <c r="A394" s="7" t="s">
        <v>500</v>
      </c>
      <c r="E394" s="6" t="s">
        <v>500</v>
      </c>
    </row>
    <row r="395" spans="1:5" ht="12.75" customHeight="1" x14ac:dyDescent="0.25"/>
    <row r="396" spans="1:5" x14ac:dyDescent="0.25">
      <c r="A396" s="7" t="s">
        <v>501</v>
      </c>
      <c r="E396" s="6" t="s">
        <v>501</v>
      </c>
    </row>
    <row r="397" spans="1:5" x14ac:dyDescent="0.25">
      <c r="A397" s="7" t="s">
        <v>502</v>
      </c>
      <c r="B397" s="2" t="s">
        <v>503</v>
      </c>
      <c r="E397" s="6" t="s">
        <v>503</v>
      </c>
    </row>
    <row r="398" spans="1:5" x14ac:dyDescent="0.25">
      <c r="B398" s="2" t="s">
        <v>504</v>
      </c>
      <c r="E398" s="6" t="s">
        <v>504</v>
      </c>
    </row>
    <row r="399" spans="1:5" x14ac:dyDescent="0.25">
      <c r="B399" s="2" t="s">
        <v>505</v>
      </c>
      <c r="E399" s="6" t="s">
        <v>505</v>
      </c>
    </row>
    <row r="400" spans="1:5" x14ac:dyDescent="0.25">
      <c r="B400" s="2" t="s">
        <v>89</v>
      </c>
      <c r="E400" s="6" t="s">
        <v>89</v>
      </c>
    </row>
    <row r="401" spans="1:5" ht="12.75" customHeight="1" x14ac:dyDescent="0.25"/>
    <row r="402" spans="1:5" x14ac:dyDescent="0.25">
      <c r="A402" s="7" t="s">
        <v>489</v>
      </c>
      <c r="E402" s="6" t="s">
        <v>489</v>
      </c>
    </row>
    <row r="403" spans="1:5" x14ac:dyDescent="0.25">
      <c r="A403" s="7" t="s">
        <v>490</v>
      </c>
      <c r="E403" s="6" t="s">
        <v>490</v>
      </c>
    </row>
    <row r="404" spans="1:5" ht="12.75" customHeight="1" x14ac:dyDescent="0.25"/>
    <row r="405" spans="1:5" ht="12.75" customHeight="1" x14ac:dyDescent="0.25">
      <c r="A405" s="7" t="s">
        <v>491</v>
      </c>
      <c r="E405" s="6" t="s">
        <v>491</v>
      </c>
    </row>
    <row r="406" spans="1:5" ht="12.75" customHeight="1" x14ac:dyDescent="0.25">
      <c r="A406" s="7" t="s">
        <v>492</v>
      </c>
      <c r="E406" s="6" t="s">
        <v>492</v>
      </c>
    </row>
    <row r="407" spans="1:5" ht="12.75" customHeight="1" x14ac:dyDescent="0.25"/>
    <row r="408" spans="1:5" ht="12.75" customHeight="1" x14ac:dyDescent="0.25">
      <c r="A408" s="7" t="s">
        <v>493</v>
      </c>
      <c r="E408" s="6" t="s">
        <v>493</v>
      </c>
    </row>
    <row r="409" spans="1:5" ht="12.75" customHeight="1" x14ac:dyDescent="0.25">
      <c r="A409" s="7" t="s">
        <v>506</v>
      </c>
      <c r="E409" s="6" t="s">
        <v>506</v>
      </c>
    </row>
    <row r="410" spans="1:5" ht="12.75" customHeight="1" x14ac:dyDescent="0.25"/>
    <row r="411" spans="1:5" ht="12.75" customHeight="1" x14ac:dyDescent="0.25">
      <c r="A411" s="7" t="s">
        <v>495</v>
      </c>
      <c r="E411" s="6" t="s">
        <v>495</v>
      </c>
    </row>
    <row r="412" spans="1:5" ht="12.75" customHeight="1" x14ac:dyDescent="0.25">
      <c r="A412" s="7" t="s">
        <v>496</v>
      </c>
      <c r="E412" s="6" t="s">
        <v>496</v>
      </c>
    </row>
    <row r="413" spans="1:5" ht="12.75" customHeight="1" x14ac:dyDescent="0.25"/>
    <row r="414" spans="1:5" ht="12.75" customHeight="1" x14ac:dyDescent="0.25">
      <c r="A414" s="7" t="s">
        <v>497</v>
      </c>
      <c r="E414" s="6" t="s">
        <v>497</v>
      </c>
    </row>
    <row r="415" spans="1:5" ht="12.75" customHeight="1" x14ac:dyDescent="0.25">
      <c r="A415" s="7" t="s">
        <v>498</v>
      </c>
      <c r="E415" s="6" t="s">
        <v>498</v>
      </c>
    </row>
    <row r="416" spans="1:5" ht="12.75" customHeight="1" x14ac:dyDescent="0.25"/>
    <row r="417" spans="1:5" ht="12.75" customHeight="1" x14ac:dyDescent="0.25">
      <c r="A417" s="7" t="s">
        <v>499</v>
      </c>
      <c r="E417" s="6" t="s">
        <v>499</v>
      </c>
    </row>
    <row r="418" spans="1:5" ht="12.75" customHeight="1" x14ac:dyDescent="0.25">
      <c r="A418" s="7" t="s">
        <v>500</v>
      </c>
      <c r="E418" s="6" t="s">
        <v>500</v>
      </c>
    </row>
    <row r="419" spans="1:5" ht="12.75" customHeight="1" x14ac:dyDescent="0.25"/>
    <row r="420" spans="1:5" ht="12.75" customHeight="1" x14ac:dyDescent="0.25"/>
    <row r="421" spans="1:5" ht="12.75" customHeight="1" x14ac:dyDescent="0.25"/>
    <row r="422" spans="1:5" x14ac:dyDescent="0.25">
      <c r="D422" s="2" t="s">
        <v>507</v>
      </c>
    </row>
    <row r="423" spans="1:5" x14ac:dyDescent="0.25">
      <c r="A423" s="7" t="s">
        <v>508</v>
      </c>
      <c r="E423" s="6" t="s">
        <v>508</v>
      </c>
    </row>
    <row r="424" spans="1:5" x14ac:dyDescent="0.25">
      <c r="A424" s="7" t="s">
        <v>487</v>
      </c>
      <c r="E424" s="6" t="s">
        <v>487</v>
      </c>
    </row>
    <row r="425" spans="1:5" x14ac:dyDescent="0.25">
      <c r="A425" s="7" t="s">
        <v>488</v>
      </c>
      <c r="E425" s="6" t="s">
        <v>488</v>
      </c>
    </row>
    <row r="426" spans="1:5" x14ac:dyDescent="0.25">
      <c r="A426" s="7" t="s">
        <v>509</v>
      </c>
      <c r="E426" s="6" t="s">
        <v>509</v>
      </c>
    </row>
    <row r="427" spans="1:5" x14ac:dyDescent="0.25">
      <c r="A427" s="7" t="s">
        <v>503</v>
      </c>
      <c r="E427" s="6" t="s">
        <v>503</v>
      </c>
    </row>
    <row r="428" spans="1:5" x14ac:dyDescent="0.25">
      <c r="A428" s="7" t="s">
        <v>489</v>
      </c>
      <c r="E428" s="6" t="s">
        <v>489</v>
      </c>
    </row>
    <row r="429" spans="1:5" x14ac:dyDescent="0.25">
      <c r="A429" s="7" t="s">
        <v>510</v>
      </c>
      <c r="E429" s="6" t="s">
        <v>510</v>
      </c>
    </row>
    <row r="430" spans="1:5" x14ac:dyDescent="0.25">
      <c r="A430" s="7"/>
    </row>
    <row r="431" spans="1:5" x14ac:dyDescent="0.25">
      <c r="A431" s="7" t="s">
        <v>511</v>
      </c>
      <c r="E431" s="6" t="s">
        <v>511</v>
      </c>
    </row>
    <row r="432" spans="1:5" x14ac:dyDescent="0.25">
      <c r="A432" s="7" t="s">
        <v>512</v>
      </c>
      <c r="B432" s="2" t="s">
        <v>513</v>
      </c>
      <c r="D432" s="2" t="s">
        <v>514</v>
      </c>
      <c r="E432" s="6" t="s">
        <v>513</v>
      </c>
    </row>
    <row r="433" spans="1:5" x14ac:dyDescent="0.25">
      <c r="B433" s="2" t="s">
        <v>515</v>
      </c>
      <c r="E433" s="6" t="s">
        <v>515</v>
      </c>
    </row>
    <row r="434" spans="1:5" x14ac:dyDescent="0.25">
      <c r="B434" s="2" t="s">
        <v>516</v>
      </c>
      <c r="E434" s="6" t="s">
        <v>516</v>
      </c>
    </row>
    <row r="435" spans="1:5" ht="12.75" customHeight="1" x14ac:dyDescent="0.25"/>
    <row r="436" spans="1:5" x14ac:dyDescent="0.25">
      <c r="A436" s="7" t="s">
        <v>517</v>
      </c>
      <c r="E436" s="6" t="s">
        <v>517</v>
      </c>
    </row>
    <row r="437" spans="1:5" x14ac:dyDescent="0.25">
      <c r="A437" s="7" t="s">
        <v>518</v>
      </c>
      <c r="E437" s="6" t="s">
        <v>518</v>
      </c>
    </row>
    <row r="439" spans="1:5" x14ac:dyDescent="0.25">
      <c r="A439" s="7" t="s">
        <v>519</v>
      </c>
      <c r="E439" s="6" t="s">
        <v>519</v>
      </c>
    </row>
    <row r="440" spans="1:5" x14ac:dyDescent="0.25">
      <c r="A440" s="7" t="s">
        <v>520</v>
      </c>
      <c r="E440" s="6" t="s">
        <v>520</v>
      </c>
    </row>
    <row r="441" spans="1:5" ht="12.75" customHeight="1" x14ac:dyDescent="0.25"/>
    <row r="442" spans="1:5" x14ac:dyDescent="0.25">
      <c r="A442" s="7" t="s">
        <v>521</v>
      </c>
      <c r="E442" s="6" t="s">
        <v>521</v>
      </c>
    </row>
    <row r="443" spans="1:5" x14ac:dyDescent="0.25">
      <c r="A443" s="7" t="s">
        <v>522</v>
      </c>
      <c r="E443" s="6" t="s">
        <v>522</v>
      </c>
    </row>
    <row r="444" spans="1:5" ht="12.75" customHeight="1" x14ac:dyDescent="0.25"/>
    <row r="445" spans="1:5" x14ac:dyDescent="0.25">
      <c r="A445" s="7" t="s">
        <v>523</v>
      </c>
      <c r="E445" s="6" t="s">
        <v>523</v>
      </c>
    </row>
    <row r="446" spans="1:5" x14ac:dyDescent="0.25">
      <c r="A446" s="7" t="s">
        <v>524</v>
      </c>
      <c r="E446" s="6" t="s">
        <v>524</v>
      </c>
    </row>
    <row r="447" spans="1:5" ht="12.75" customHeight="1" x14ac:dyDescent="0.25"/>
    <row r="448" spans="1:5" x14ac:dyDescent="0.25">
      <c r="A448" s="7" t="s">
        <v>525</v>
      </c>
      <c r="E448" s="6" t="s">
        <v>525</v>
      </c>
    </row>
    <row r="449" spans="1:5" x14ac:dyDescent="0.25">
      <c r="A449" s="7" t="s">
        <v>526</v>
      </c>
      <c r="E449" s="6" t="s">
        <v>526</v>
      </c>
    </row>
    <row r="450" spans="1:5" ht="12.75" customHeight="1" x14ac:dyDescent="0.25"/>
    <row r="451" spans="1:5" x14ac:dyDescent="0.25">
      <c r="A451" s="7" t="s">
        <v>527</v>
      </c>
      <c r="E451" s="6" t="s">
        <v>527</v>
      </c>
    </row>
    <row r="452" spans="1:5" x14ac:dyDescent="0.25">
      <c r="A452" s="7" t="s">
        <v>526</v>
      </c>
      <c r="E452" s="6" t="s">
        <v>526</v>
      </c>
    </row>
    <row r="453" spans="1:5" ht="12.75" customHeight="1" x14ac:dyDescent="0.25"/>
    <row r="454" spans="1:5" x14ac:dyDescent="0.25">
      <c r="A454" s="7" t="s">
        <v>528</v>
      </c>
      <c r="E454" s="6" t="s">
        <v>528</v>
      </c>
    </row>
    <row r="455" spans="1:5" x14ac:dyDescent="0.25">
      <c r="A455" s="7" t="s">
        <v>529</v>
      </c>
      <c r="E455" s="6" t="s">
        <v>529</v>
      </c>
    </row>
    <row r="456" spans="1:5" ht="12.75" customHeight="1" x14ac:dyDescent="0.25"/>
    <row r="457" spans="1:5" x14ac:dyDescent="0.25">
      <c r="A457" s="7" t="s">
        <v>530</v>
      </c>
      <c r="E457" s="6" t="s">
        <v>530</v>
      </c>
    </row>
    <row r="458" spans="1:5" x14ac:dyDescent="0.25">
      <c r="A458" s="7" t="s">
        <v>531</v>
      </c>
      <c r="E458" s="6" t="s">
        <v>531</v>
      </c>
    </row>
    <row r="460" spans="1:5" x14ac:dyDescent="0.25">
      <c r="A460" s="7" t="s">
        <v>532</v>
      </c>
      <c r="E460" s="6" t="s">
        <v>532</v>
      </c>
    </row>
    <row r="461" spans="1:5" x14ac:dyDescent="0.25">
      <c r="A461" s="7" t="s">
        <v>533</v>
      </c>
      <c r="E461" s="6" t="s">
        <v>533</v>
      </c>
    </row>
    <row r="462" spans="1:5" ht="12.75" customHeight="1" x14ac:dyDescent="0.25"/>
    <row r="463" spans="1:5" x14ac:dyDescent="0.25">
      <c r="A463" s="7" t="s">
        <v>534</v>
      </c>
      <c r="E463" s="6" t="s">
        <v>534</v>
      </c>
    </row>
    <row r="464" spans="1:5" x14ac:dyDescent="0.25">
      <c r="A464" s="7" t="s">
        <v>535</v>
      </c>
      <c r="B464" s="2" t="s">
        <v>536</v>
      </c>
      <c r="E464" s="6" t="s">
        <v>536</v>
      </c>
    </row>
    <row r="465" spans="1:5" x14ac:dyDescent="0.25">
      <c r="A465" s="7"/>
      <c r="B465" s="2" t="s">
        <v>537</v>
      </c>
      <c r="E465" s="6" t="s">
        <v>537</v>
      </c>
    </row>
    <row r="466" spans="1:5" x14ac:dyDescent="0.25">
      <c r="B466" s="2" t="s">
        <v>354</v>
      </c>
    </row>
    <row r="467" spans="1:5" x14ac:dyDescent="0.25">
      <c r="A467" s="7" t="s">
        <v>538</v>
      </c>
      <c r="E467" s="6" t="s">
        <v>538</v>
      </c>
    </row>
    <row r="468" spans="1:5" x14ac:dyDescent="0.25">
      <c r="A468" s="7" t="s">
        <v>539</v>
      </c>
      <c r="B468" s="2" t="s">
        <v>540</v>
      </c>
      <c r="E468" s="6" t="s">
        <v>540</v>
      </c>
    </row>
    <row r="469" spans="1:5" x14ac:dyDescent="0.25">
      <c r="A469" s="7"/>
      <c r="B469" s="2" t="s">
        <v>541</v>
      </c>
      <c r="E469" s="6" t="s">
        <v>541</v>
      </c>
    </row>
    <row r="470" spans="1:5" x14ac:dyDescent="0.25">
      <c r="A470" s="7"/>
      <c r="B470" s="2" t="s">
        <v>542</v>
      </c>
      <c r="E470" s="6" t="s">
        <v>542</v>
      </c>
    </row>
    <row r="471" spans="1:5" x14ac:dyDescent="0.25">
      <c r="A471" s="7"/>
    </row>
    <row r="472" spans="1:5" x14ac:dyDescent="0.25">
      <c r="A472" s="7" t="s">
        <v>543</v>
      </c>
      <c r="E472" s="6" t="s">
        <v>543</v>
      </c>
    </row>
    <row r="473" spans="1:5" x14ac:dyDescent="0.25">
      <c r="A473" s="7" t="s">
        <v>544</v>
      </c>
      <c r="E473" s="6" t="s">
        <v>544</v>
      </c>
    </row>
    <row r="474" spans="1:5" x14ac:dyDescent="0.25">
      <c r="A474" s="7"/>
    </row>
    <row r="475" spans="1:5" x14ac:dyDescent="0.25">
      <c r="A475" s="7" t="s">
        <v>545</v>
      </c>
      <c r="E475" s="6" t="s">
        <v>545</v>
      </c>
    </row>
    <row r="476" spans="1:5" x14ac:dyDescent="0.25">
      <c r="A476" s="7" t="s">
        <v>546</v>
      </c>
      <c r="E476" s="6" t="s">
        <v>546</v>
      </c>
    </row>
    <row r="477" spans="1:5" ht="12.75" customHeight="1" x14ac:dyDescent="0.25"/>
    <row r="478" spans="1:5" x14ac:dyDescent="0.25">
      <c r="A478" s="7" t="s">
        <v>547</v>
      </c>
      <c r="E478" s="6" t="s">
        <v>547</v>
      </c>
    </row>
    <row r="479" spans="1:5" x14ac:dyDescent="0.25">
      <c r="A479" s="7" t="s">
        <v>548</v>
      </c>
      <c r="B479" s="2" t="s">
        <v>549</v>
      </c>
      <c r="E479" s="6" t="s">
        <v>549</v>
      </c>
    </row>
    <row r="480" spans="1:5" x14ac:dyDescent="0.25">
      <c r="B480" s="2" t="s">
        <v>550</v>
      </c>
      <c r="E480" s="6" t="s">
        <v>550</v>
      </c>
    </row>
    <row r="481" spans="1:5" x14ac:dyDescent="0.25">
      <c r="B481" s="2" t="s">
        <v>551</v>
      </c>
      <c r="E481" s="6" t="s">
        <v>551</v>
      </c>
    </row>
    <row r="482" spans="1:5" x14ac:dyDescent="0.25">
      <c r="B482" s="2" t="s">
        <v>552</v>
      </c>
      <c r="E482" s="11" t="s">
        <v>552</v>
      </c>
    </row>
    <row r="483" spans="1:5" x14ac:dyDescent="0.25">
      <c r="B483" s="2" t="s">
        <v>553</v>
      </c>
      <c r="E483" s="11" t="s">
        <v>553</v>
      </c>
    </row>
    <row r="484" spans="1:5" x14ac:dyDescent="0.25">
      <c r="B484" s="2" t="s">
        <v>554</v>
      </c>
      <c r="E484" s="11" t="s">
        <v>554</v>
      </c>
    </row>
    <row r="485" spans="1:5" ht="12.75" customHeight="1" x14ac:dyDescent="0.25"/>
    <row r="486" spans="1:5" x14ac:dyDescent="0.25">
      <c r="A486" s="7" t="s">
        <v>555</v>
      </c>
      <c r="E486" s="6" t="s">
        <v>555</v>
      </c>
    </row>
    <row r="487" spans="1:5" ht="12.75" customHeight="1" x14ac:dyDescent="0.25">
      <c r="A487" s="7" t="s">
        <v>556</v>
      </c>
      <c r="E487" s="6" t="s">
        <v>556</v>
      </c>
    </row>
    <row r="488" spans="1:5" ht="12.75" customHeight="1" x14ac:dyDescent="0.25"/>
    <row r="489" spans="1:5" x14ac:dyDescent="0.25">
      <c r="A489" s="7" t="s">
        <v>557</v>
      </c>
      <c r="E489" s="6" t="s">
        <v>557</v>
      </c>
    </row>
    <row r="490" spans="1:5" x14ac:dyDescent="0.25">
      <c r="A490" s="7" t="s">
        <v>558</v>
      </c>
      <c r="E490" s="6" t="s">
        <v>558</v>
      </c>
    </row>
    <row r="491" spans="1:5" ht="12.75" customHeight="1" x14ac:dyDescent="0.25"/>
    <row r="492" spans="1:5" x14ac:dyDescent="0.25">
      <c r="A492" s="7"/>
    </row>
    <row r="493" spans="1:5" x14ac:dyDescent="0.25">
      <c r="A493" s="7"/>
    </row>
    <row r="494" spans="1:5" ht="12.75" customHeight="1" x14ac:dyDescent="0.25"/>
    <row r="495" spans="1:5" x14ac:dyDescent="0.25">
      <c r="A495" s="7"/>
    </row>
    <row r="496" spans="1:5" x14ac:dyDescent="0.25">
      <c r="A496" s="7"/>
    </row>
    <row r="497" spans="1:1" ht="12.75" customHeight="1" x14ac:dyDescent="0.25"/>
    <row r="498" spans="1:1" x14ac:dyDescent="0.25">
      <c r="A498" s="7"/>
    </row>
    <row r="499" spans="1:1" x14ac:dyDescent="0.25">
      <c r="A499" s="7"/>
    </row>
    <row r="500" spans="1:1" ht="12.75" customHeight="1"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ALfutur_Word_Template" ma:contentTypeID="0x0101002A64EC32AAF3FC45AAF4AFE0788CD14D012A00E74E43AE080EF6489EE4A143D8168F15" ma:contentTypeVersion="24" ma:contentTypeDescription="Neues Word Dokument erstellen" ma:contentTypeScope="" ma:versionID="5fdda4cbfc56b9d69704929499a83f0c">
  <xsd:schema xmlns:xsd="http://www.w3.org/2001/XMLSchema" xmlns:xs="http://www.w3.org/2001/XMLSchema" xmlns:p="http://schemas.microsoft.com/office/2006/metadata/properties" xmlns:ns1="http://schemas.microsoft.com/sharepoint/v3" xmlns:ns2="8fc26d16-31a9-4b07-b482-aec436312016" xmlns:ns3="d6637c99-d69e-4b94-8442-97cbc6332c3f" xmlns:ns4="http://schemas.microsoft.com/sharepoint/v3/fields" xmlns:ns5="http://schemas.microsoft.com/sharepoint/v4" targetNamespace="http://schemas.microsoft.com/office/2006/metadata/properties" ma:root="true" ma:fieldsID="c11daa912847518d45bd56196a3e8cb3" ns1:_="" ns2:_="" ns3:_="" ns4:_="" ns5:_="">
    <xsd:import namespace="http://schemas.microsoft.com/sharepoint/v3"/>
    <xsd:import namespace="8fc26d16-31a9-4b07-b482-aec436312016"/>
    <xsd:import namespace="d6637c99-d69e-4b94-8442-97cbc6332c3f"/>
    <xsd:import namespace="http://schemas.microsoft.com/sharepoint/v3/fields"/>
    <xsd:import namespace="http://schemas.microsoft.com/sharepoint/v4"/>
    <xsd:element name="properties">
      <xsd:complexType>
        <xsd:sequence>
          <xsd:element name="documentManagement">
            <xsd:complexType>
              <xsd:all>
                <xsd:element ref="ns2:Hermes-Phase" minOccurs="0"/>
                <xsd:element ref="ns2:Hermes-Module" minOccurs="0"/>
                <xsd:element ref="ns2:Hermes-Result" minOccurs="0"/>
                <xsd:element ref="ns2:Hermes-Status"/>
                <xsd:element ref="ns2:Hermes-Classification"/>
                <xsd:element ref="ns2:Hermes-Project_x0020_name"/>
                <xsd:element ref="ns2:Hermes-Project_x0020_sponsor"/>
                <xsd:element ref="ns2:Hermes-Project_x0020_manager"/>
                <xsd:element ref="ns3:A_PoC" minOccurs="0"/>
                <xsd:element ref="ns4:_Version" minOccurs="0"/>
                <xsd:element ref="ns1:_dlc_ExpireDateSaved" minOccurs="0"/>
                <xsd:element ref="ns1:_dlc_ExpireDate" minOccurs="0"/>
                <xsd:element ref="ns1:_dlc_Exempt" minOccurs="0"/>
                <xsd:element ref="ns5:IconOverlay"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19" nillable="true" ma:displayName="Ursprüngliches Ablaufdatum" ma:hidden="true" ma:internalName="_dlc_ExpireDateSaved" ma:readOnly="true">
      <xsd:simpleType>
        <xsd:restriction base="dms:DateTime"/>
      </xsd:simpleType>
    </xsd:element>
    <xsd:element name="_dlc_ExpireDate" ma:index="20" nillable="true" ma:displayName="Ablaufdatum" ma:description="" ma:hidden="true" ma:indexed="true" ma:internalName="_dlc_ExpireDate" ma:readOnly="true">
      <xsd:simpleType>
        <xsd:restriction base="dms:DateTime"/>
      </xsd:simpleType>
    </xsd:element>
    <xsd:element name="_dlc_Exempt" ma:index="21" nillable="true" ma:displayName="Von der Richtlinie ausgenomme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c26d16-31a9-4b07-b482-aec436312016" elementFormDefault="qualified">
    <xsd:import namespace="http://schemas.microsoft.com/office/2006/documentManagement/types"/>
    <xsd:import namespace="http://schemas.microsoft.com/office/infopath/2007/PartnerControls"/>
    <xsd:element name="Hermes-Phase" ma:index="8" nillable="true" ma:displayName="Phase" ma:list="{593da28a-33b6-46bb-b153-ec14d58aa460}" ma:internalName="Hermes_x002d_Phase" ma:showField="Title" ma:requiredMultiChoice="true">
      <xsd:complexType>
        <xsd:complexContent>
          <xsd:extension base="dms:MultiChoiceLookup">
            <xsd:sequence>
              <xsd:element name="Value" type="dms:Lookup" maxOccurs="unbounded" minOccurs="0" nillable="true"/>
            </xsd:sequence>
          </xsd:extension>
        </xsd:complexContent>
      </xsd:complexType>
    </xsd:element>
    <xsd:element name="Hermes-Module" ma:index="9" nillable="true" ma:displayName="Modul" ma:list="{bf1c9fe1-0077-4d0c-9143-7a7b676550ef}" ma:internalName="Hermes_x002d_Module" ma:showField="Title" ma:requiredMultiChoice="true">
      <xsd:complexType>
        <xsd:complexContent>
          <xsd:extension base="dms:MultiChoiceLookup">
            <xsd:sequence>
              <xsd:element name="Value" type="dms:Lookup" maxOccurs="unbounded" minOccurs="0" nillable="true"/>
            </xsd:sequence>
          </xsd:extension>
        </xsd:complexContent>
      </xsd:complexType>
    </xsd:element>
    <xsd:element name="Hermes-Result" ma:index="10" nillable="true" ma:displayName="Ergebnis" ma:list="{174c3b75-2346-41d7-8bd2-5d087d4793bc}" ma:internalName="Hermes_x002d_Result" ma:readOnly="false" ma:showField="Title">
      <xsd:simpleType>
        <xsd:restriction base="dms:Lookup"/>
      </xsd:simpleType>
    </xsd:element>
    <xsd:element name="Hermes-Status" ma:index="11" ma:displayName="Status" ma:default="In Arbeit" ma:format="Dropdown" ma:internalName="Hermes_x002d_Status">
      <xsd:simpleType>
        <xsd:restriction base="dms:Choice">
          <xsd:enumeration value="In Arbeit"/>
          <xsd:enumeration value="QS NOVO"/>
          <xsd:enumeration value="Review SECO/ALK"/>
          <xsd:enumeration value="In Abnahme"/>
          <xsd:enumeration value="Abgenommen"/>
          <xsd:enumeration value="Obsolet"/>
        </xsd:restriction>
      </xsd:simpleType>
    </xsd:element>
    <xsd:element name="Hermes-Classification" ma:index="12" ma:displayName="Klassifizierung" ma:default="Intern" ma:format="Dropdown" ma:internalName="Hermes_x002d_Classification">
      <xsd:simpleType>
        <xsd:restriction base="dms:Choice">
          <xsd:enumeration value="Nicht klassifiziert"/>
          <xsd:enumeration value="Intern"/>
          <xsd:enumeration value="Vertraulich"/>
          <xsd:enumeration value="GEHEIM"/>
        </xsd:restriction>
      </xsd:simpleType>
    </xsd:element>
    <xsd:element name="Hermes-Project_x0020_name" ma:index="13" ma:displayName="Projektname" ma:default="ASALfutur" ma:internalName="Hermes_x002d_Project_x0020_name">
      <xsd:simpleType>
        <xsd:restriction base="dms:Text"/>
      </xsd:simpleType>
    </xsd:element>
    <xsd:element name="Hermes-Project_x0020_sponsor" ma:index="14" ma:displayName="Auftraggeber" ma:default="Schärli Oliver" ma:internalName="Hermes_x002d_Project_x0020_sponsor" ma:readOnly="false">
      <xsd:simpleType>
        <xsd:restriction base="dms:Text">
          <xsd:maxLength value="255"/>
        </xsd:restriction>
      </xsd:simpleType>
    </xsd:element>
    <xsd:element name="Hermes-Project_x0020_manager" ma:index="15" ma:displayName="Projektleiter" ma:default="Volz Rainer" ma:internalName="Hermes_x002d_Project_x0020_manager">
      <xsd:simpleType>
        <xsd:restriction base="dms:Text"/>
      </xsd:simpleType>
    </xsd:element>
    <xsd:element name="SharedWithUsers" ma:index="2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637c99-d69e-4b94-8442-97cbc6332c3f" elementFormDefault="qualified">
    <xsd:import namespace="http://schemas.microsoft.com/office/2006/documentManagement/types"/>
    <xsd:import namespace="http://schemas.microsoft.com/office/infopath/2007/PartnerControls"/>
    <xsd:element name="A_PoC" ma:index="16" nillable="true" ma:displayName="A_PoC" ma:internalName="A_PoC">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ma:index="17" ma:displayName="Kommentare"/>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ermes-Project_x0020_sponsor xmlns="8fc26d16-31a9-4b07-b482-aec436312016">Schärli Oliver</Hermes-Project_x0020_sponsor>
    <_Version xmlns="http://schemas.microsoft.com/sharepoint/v3/fields" xsi:nil="true"/>
    <Hermes-Classification xmlns="8fc26d16-31a9-4b07-b482-aec436312016">Intern</Hermes-Classification>
    <Hermes-Result xmlns="8fc26d16-31a9-4b07-b482-aec436312016" xsi:nil="true"/>
    <Hermes-Status xmlns="8fc26d16-31a9-4b07-b482-aec436312016">In Arbeit</Hermes-Status>
    <IconOverlay xmlns="http://schemas.microsoft.com/sharepoint/v4" xsi:nil="true"/>
    <Hermes-Phase xmlns="8fc26d16-31a9-4b07-b482-aec436312016">
      <Value>3</Value>
    </Hermes-Phase>
    <Hermes-Module xmlns="8fc26d16-31a9-4b07-b482-aec436312016">
      <Value>8</Value>
    </Hermes-Module>
    <A_PoC xmlns="d6637c99-d69e-4b94-8442-97cbc6332c3f" xsi:nil="true"/>
    <Hermes-Project_x0020_name xmlns="8fc26d16-31a9-4b07-b482-aec436312016">ASALfutur</Hermes-Project_x0020_name>
    <Hermes-Project_x0020_manager xmlns="8fc26d16-31a9-4b07-b482-aec436312016">Volz Rainer</Hermes-Project_x0020_manager>
    <_dlc_ExpireDateSaved xmlns="http://schemas.microsoft.com/sharepoint/v3" xsi:nil="true"/>
    <_dlc_ExpireDate xmlns="http://schemas.microsoft.com/sharepoint/v3">2026-02-06T09:53:50+00:00</_dlc_ExpireDate>
  </documentManagement>
</p:properties>
</file>

<file path=customXml/itemProps1.xml><?xml version="1.0" encoding="utf-8"?>
<ds:datastoreItem xmlns:ds="http://schemas.openxmlformats.org/officeDocument/2006/customXml" ds:itemID="{92BFC0A5-826D-4B74-B369-CF891E5931ED}">
  <ds:schemaRefs>
    <ds:schemaRef ds:uri="http://schemas.microsoft.com/sharepoint/v3/contenttype/forms"/>
  </ds:schemaRefs>
</ds:datastoreItem>
</file>

<file path=customXml/itemProps2.xml><?xml version="1.0" encoding="utf-8"?>
<ds:datastoreItem xmlns:ds="http://schemas.openxmlformats.org/officeDocument/2006/customXml" ds:itemID="{F3C1F379-034E-43BC-9CC5-F3E6CD1466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c26d16-31a9-4b07-b482-aec436312016"/>
    <ds:schemaRef ds:uri="d6637c99-d69e-4b94-8442-97cbc6332c3f"/>
    <ds:schemaRef ds:uri="http://schemas.microsoft.com/sharepoint/v3/field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426807-C117-4D5F-84DA-604C3E57DF85}">
  <ds:schemaRefs>
    <ds:schemaRef ds:uri="http://schemas.microsoft.com/office/2006/documentManagement/types"/>
    <ds:schemaRef ds:uri="http://schemas.microsoft.com/office/infopath/2007/PartnerControls"/>
    <ds:schemaRef ds:uri="8fc26d16-31a9-4b07-b482-aec436312016"/>
    <ds:schemaRef ds:uri="http://schemas.openxmlformats.org/package/2006/metadata/core-properties"/>
    <ds:schemaRef ds:uri="d6637c99-d69e-4b94-8442-97cbc6332c3f"/>
    <ds:schemaRef ds:uri="http://schemas.microsoft.com/sharepoint/v4"/>
    <ds:schemaRef ds:uri="http://schemas.microsoft.com/sharepoint/v3"/>
    <ds:schemaRef ds:uri="http://schemas.microsoft.com/sharepoint/v3/fields"/>
    <ds:schemaRef ds:uri="http://purl.org/dc/dcmitype/"/>
    <ds:schemaRef ds:uri="http://schemas.microsoft.com/office/2006/metadata/properties"/>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5</vt:i4>
      </vt:variant>
    </vt:vector>
  </HeadingPairs>
  <TitlesOfParts>
    <vt:vector size="14" baseType="lpstr">
      <vt:lpstr>1042Xd Anleitung</vt:lpstr>
      <vt:lpstr>1042Ad Antrag</vt:lpstr>
      <vt:lpstr>1042Bd Stammdaten Mitarb.</vt:lpstr>
      <vt:lpstr>1042Cd Saisonale Ausfallstd.</vt:lpstr>
      <vt:lpstr>1042Dd Rapport</vt:lpstr>
      <vt:lpstr>1042Fd BerufsbildnerInnen</vt:lpstr>
      <vt:lpstr>1042Ed Abrechnung</vt:lpstr>
      <vt:lpstr>Hilfsdaten</vt:lpstr>
      <vt:lpstr>Übersetzungstexte</vt:lpstr>
      <vt:lpstr>'1042Bd Stammdaten Mitarb.'!Drucktitel</vt:lpstr>
      <vt:lpstr>'1042Cd Saisonale Ausfallstd.'!Drucktitel</vt:lpstr>
      <vt:lpstr>'1042Dd Rapport'!Drucktitel</vt:lpstr>
      <vt:lpstr>'1042Ed Abrechnung'!Drucktitel</vt:lpstr>
      <vt:lpstr>'1042Fd BerufsbildnerInnen'!Drucktitel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Leibacher</dc:creator>
  <cp:keywords/>
  <dc:description/>
  <cp:lastModifiedBy>Megert Dayani, WEU-AVA-ALK-FD-KSI</cp:lastModifiedBy>
  <cp:revision/>
  <cp:lastPrinted>2025-07-29T12:23:58Z</cp:lastPrinted>
  <dcterms:created xsi:type="dcterms:W3CDTF">2015-06-05T18:19:34Z</dcterms:created>
  <dcterms:modified xsi:type="dcterms:W3CDTF">2025-12-12T07:08:28Z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0x0101002A64EC32AAF3FC45AAF4AFE0788CD14D012A00E74E43AE080EF6489EE4A143D8168F15</vt:lpwstr>
  </property>
  <property fmtid="{D5CDD505-2E9C-101B-9397-08002B2CF9AE}" pid="3" name="_dlc_policyId">
    <vt:lpwstr>/sites/704-ASALfutur/Freigegebene Dokumente</vt:lpwstr>
  </property>
  <property fmtid="{D5CDD505-2E9C-101B-9397-08002B2CF9AE}" pid="4" name="ItemRetentionFormula">
    <vt:lpwstr>&lt;formula id="Microsoft.Office.RecordsManagement.PolicyFeatures.Expiration.Formula.BuiltIn"&gt;&lt;number&gt;730&lt;/number&gt;&lt;property&gt;Modified&lt;/property&gt;&lt;propertyId&gt;28cf69c5-fa48-462a-b5cd-27b6f9d2bd5f&lt;/propertyId&gt;&lt;period&gt;days&lt;/period&gt;&lt;/formula&gt;</vt:lpwstr>
  </property>
  <property fmtid="{D5CDD505-2E9C-101B-9397-08002B2CF9AE}" pid="5" name="MediaServiceImageTags">
    <vt:lpwstr/>
  </property>
  <property fmtid="{D5CDD505-2E9C-101B-9397-08002B2CF9AE}" pid="6" name="MSIP_Label_74fdd986-87d9-48c6-acda-407b1ab5fef0_Enabled">
    <vt:lpwstr>true</vt:lpwstr>
  </property>
  <property fmtid="{D5CDD505-2E9C-101B-9397-08002B2CF9AE}" pid="7" name="MSIP_Label_74fdd986-87d9-48c6-acda-407b1ab5fef0_SetDate">
    <vt:lpwstr>2025-12-12T07:07:58Z</vt:lpwstr>
  </property>
  <property fmtid="{D5CDD505-2E9C-101B-9397-08002B2CF9AE}" pid="8" name="MSIP_Label_74fdd986-87d9-48c6-acda-407b1ab5fef0_Method">
    <vt:lpwstr>Standard</vt:lpwstr>
  </property>
  <property fmtid="{D5CDD505-2E9C-101B-9397-08002B2CF9AE}" pid="9" name="MSIP_Label_74fdd986-87d9-48c6-acda-407b1ab5fef0_Name">
    <vt:lpwstr>NICHT KLASSIFIZIERT</vt:lpwstr>
  </property>
  <property fmtid="{D5CDD505-2E9C-101B-9397-08002B2CF9AE}" pid="10" name="MSIP_Label_74fdd986-87d9-48c6-acda-407b1ab5fef0_SiteId">
    <vt:lpwstr>cb96f99a-a111-42d7-9f65-e111197ba4bb</vt:lpwstr>
  </property>
  <property fmtid="{D5CDD505-2E9C-101B-9397-08002B2CF9AE}" pid="11" name="MSIP_Label_74fdd986-87d9-48c6-acda-407b1ab5fef0_ActionId">
    <vt:lpwstr>efa23cbd-d7ae-4855-9160-905beed5b928</vt:lpwstr>
  </property>
  <property fmtid="{D5CDD505-2E9C-101B-9397-08002B2CF9AE}" pid="12" name="MSIP_Label_74fdd986-87d9-48c6-acda-407b1ab5fef0_ContentBits">
    <vt:lpwstr>0</vt:lpwstr>
  </property>
  <property fmtid="{D5CDD505-2E9C-101B-9397-08002B2CF9AE}" pid="13" name="MSIP_Label_74fdd986-87d9-48c6-acda-407b1ab5fef0_Tag">
    <vt:lpwstr>10, 3, 0, 1</vt:lpwstr>
  </property>
</Properties>
</file>