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Q:\AWI\Stab\Komm\Internet\newweb\5_Umsetzung\DAM_AUE\Luft\"/>
    </mc:Choice>
  </mc:AlternateContent>
  <bookViews>
    <workbookView xWindow="-12" yWindow="-12" windowWidth="9612" windowHeight="12120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</sheets>
  <definedNames>
    <definedName name="_xlnm.Print_Area" localSheetId="0">Tabelle1!$A$1:$J$149</definedName>
  </definedNames>
  <calcPr calcId="162913"/>
</workbook>
</file>

<file path=xl/calcChain.xml><?xml version="1.0" encoding="utf-8"?>
<calcChain xmlns="http://schemas.openxmlformats.org/spreadsheetml/2006/main">
  <c r="F30" i="1" l="1"/>
  <c r="F32" i="1" s="1"/>
  <c r="F83" i="1" s="1"/>
  <c r="E98" i="1" s="1"/>
  <c r="G30" i="1"/>
  <c r="G32" i="1" s="1"/>
  <c r="G83" i="1" s="1"/>
  <c r="E99" i="1" s="1"/>
  <c r="H30" i="1"/>
  <c r="H32" i="1" s="1"/>
  <c r="H83" i="1" s="1"/>
  <c r="E100" i="1" s="1"/>
  <c r="I30" i="1"/>
  <c r="I32" i="1" s="1"/>
  <c r="I83" i="1" s="1"/>
  <c r="E101" i="1" s="1"/>
  <c r="J30" i="1"/>
  <c r="J32" i="1" s="1"/>
  <c r="J83" i="1" s="1"/>
  <c r="E102" i="1" s="1"/>
  <c r="J101" i="1" l="1"/>
  <c r="G101" i="1"/>
  <c r="H101" i="1"/>
  <c r="I101" i="1"/>
  <c r="F101" i="1"/>
  <c r="I100" i="1"/>
  <c r="H100" i="1"/>
  <c r="J100" i="1"/>
  <c r="F100" i="1"/>
  <c r="G100" i="1"/>
  <c r="J99" i="1"/>
  <c r="H99" i="1"/>
  <c r="G99" i="1"/>
  <c r="F99" i="1"/>
  <c r="I99" i="1"/>
  <c r="F102" i="1"/>
  <c r="I102" i="1"/>
  <c r="J102" i="1"/>
  <c r="H102" i="1"/>
  <c r="G102" i="1"/>
  <c r="G98" i="1"/>
  <c r="J98" i="1"/>
  <c r="H98" i="1"/>
  <c r="H104" i="1" s="1"/>
  <c r="F112" i="1" s="1"/>
  <c r="I98" i="1"/>
  <c r="F98" i="1"/>
  <c r="J112" i="1" l="1"/>
  <c r="H112" i="1"/>
  <c r="J104" i="1"/>
  <c r="F114" i="1" s="1"/>
  <c r="F104" i="1"/>
  <c r="F110" i="1" s="1"/>
  <c r="G104" i="1"/>
  <c r="F111" i="1" s="1"/>
  <c r="I104" i="1"/>
  <c r="F113" i="1" s="1"/>
  <c r="J113" i="1" l="1"/>
  <c r="H113" i="1"/>
  <c r="J111" i="1"/>
  <c r="H111" i="1"/>
  <c r="H110" i="1"/>
  <c r="J110" i="1"/>
  <c r="J114" i="1"/>
  <c r="H114" i="1"/>
</calcChain>
</file>

<file path=xl/sharedStrings.xml><?xml version="1.0" encoding="utf-8"?>
<sst xmlns="http://schemas.openxmlformats.org/spreadsheetml/2006/main" count="181" uniqueCount="129">
  <si>
    <t>Variante:</t>
  </si>
  <si>
    <t>GB</t>
  </si>
  <si>
    <t>m</t>
  </si>
  <si>
    <t xml:space="preserve">
1.0</t>
  </si>
  <si>
    <t xml:space="preserve">Laupenstrasse 22, 3011 Bern </t>
  </si>
  <si>
    <t>Nom:</t>
  </si>
  <si>
    <t>Prénom:</t>
  </si>
  <si>
    <t>Adresse:</t>
  </si>
  <si>
    <t>Lieu:</t>
  </si>
  <si>
    <t>No Tel.</t>
  </si>
  <si>
    <t>Date:</t>
  </si>
  <si>
    <t>Collaborateur:</t>
  </si>
  <si>
    <t>UGB</t>
  </si>
  <si>
    <t>Cochonnets - 25 kg / Ferkel - 25 kg</t>
  </si>
  <si>
    <t xml:space="preserve"> - au dessous de / unter           600 m</t>
  </si>
  <si>
    <t xml:space="preserve"> - entre / zwischen                   600 et 1000 m</t>
  </si>
  <si>
    <t xml:space="preserve"> - au dessus de / über            1000 m</t>
  </si>
  <si>
    <t xml:space="preserve"> - Autres procédés, suivant le rendement</t>
  </si>
  <si>
    <t xml:space="preserve"> … </t>
  </si>
  <si>
    <t>Unité</t>
  </si>
  <si>
    <t>Animal</t>
  </si>
  <si>
    <t>Table 2</t>
  </si>
  <si>
    <t>Facteur de correction (fk)</t>
  </si>
  <si>
    <t>Remplir le facteur de correction (fk)</t>
  </si>
  <si>
    <t>Resultat 
formule 3</t>
  </si>
  <si>
    <t>Resultat 
formule 2</t>
  </si>
  <si>
    <t>Resultat
formule 1</t>
  </si>
  <si>
    <t>Resultat formule 4</t>
  </si>
  <si>
    <t>Remplir la distance entre les diff. étables</t>
  </si>
  <si>
    <t>Distance de l'étable 1 à</t>
  </si>
  <si>
    <t>Distance de l'étable 2 à</t>
  </si>
  <si>
    <t>Distance de l'étable 3 à</t>
  </si>
  <si>
    <t>Distance de l'étable 4 à</t>
  </si>
  <si>
    <t>Distance de l'étable 5 à</t>
  </si>
  <si>
    <t>Etable 1</t>
  </si>
  <si>
    <t>Etable 2</t>
  </si>
  <si>
    <t>Etable 3</t>
  </si>
  <si>
    <t>Etable 4</t>
  </si>
  <si>
    <t>Etable 5</t>
  </si>
  <si>
    <t>Remarques:</t>
  </si>
  <si>
    <t>Nombre d'unités (Z)</t>
  </si>
  <si>
    <t>Table 1</t>
  </si>
  <si>
    <t>Pré-engraissement et élevage 25  -  60 kg</t>
  </si>
  <si>
    <t>Pré-engraissement  finition et élevage 25 - 110 kg</t>
  </si>
  <si>
    <t>Finition et élevage 60 - 110 kg</t>
  </si>
  <si>
    <t>Truies avec porcelets</t>
  </si>
  <si>
    <t>Verrats</t>
  </si>
  <si>
    <t>Poules, élevage ou engraissement</t>
  </si>
  <si>
    <t>Dindes à l'engrais</t>
  </si>
  <si>
    <t>Veaux jusqu'à 100 kg (jusqu'à 2.5 mois)</t>
  </si>
  <si>
    <t>Veaux à plus de 100 kg (plus de 2.5 mois)</t>
  </si>
  <si>
    <t>Lapins</t>
  </si>
  <si>
    <t xml:space="preserve"> - en terrain relativement plat</t>
  </si>
  <si>
    <t xml:space="preserve"> - bétail bovin, chevaux, chèvres, moutons</t>
  </si>
  <si>
    <t xml:space="preserve"> - Etable à front ouvert, étable froide, élevage en plein air (pas de ventilation forcée)</t>
  </si>
  <si>
    <t xml:space="preserve"> - Volaille: élevage plein air (animaux souvent dehors)</t>
  </si>
  <si>
    <t xml:space="preserve"> -  Etable fermée</t>
  </si>
  <si>
    <t xml:space="preserve"> - Avant tout fumier solide</t>
  </si>
  <si>
    <t xml:space="preserve"> - Avant tout fumier liquide</t>
  </si>
  <si>
    <t xml:space="preserve">  - Bonne - satisfaisante</t>
  </si>
  <si>
    <t xml:space="preserve">  - Insuffisante - mauvaise</t>
  </si>
  <si>
    <t xml:space="preserve"> - Céréales, pommes de terre, herbe, lait, etc.</t>
  </si>
  <si>
    <t xml:space="preserve"> - Petit lait &gt; 20 % de la ration alimentaire (en MS)</t>
  </si>
  <si>
    <t xml:space="preserve"> - Déchets de cuisine &gt; 20 % de la ration alimentaire</t>
  </si>
  <si>
    <t xml:space="preserve"> - Cadavres, déchets d'abattage</t>
  </si>
  <si>
    <t xml:space="preserve"> - Pas de bâtiments à protéger (maisons d'hab., etc.)</t>
  </si>
  <si>
    <t xml:space="preserve">  - Bâtiments à protéger (air pas être dirigé de ce côté)</t>
  </si>
  <si>
    <t xml:space="preserve"> - Sortie d'air grande surface, près du sol (front ouvert)</t>
  </si>
  <si>
    <t xml:space="preserve"> -  Cheminée sans chapeau sur le toit</t>
  </si>
  <si>
    <t xml:space="preserve">  - Pas d'épuration</t>
  </si>
  <si>
    <t xml:space="preserve">  - Lavage biologique  avec rendement de 80 %</t>
  </si>
  <si>
    <t xml:space="preserve">  - Filtre biologique avec rendement de 90 %</t>
  </si>
  <si>
    <t xml:space="preserve"> - Nul</t>
  </si>
  <si>
    <t xml:space="preserve"> - Aération du lisier, biogaz</t>
  </si>
  <si>
    <t>Veaux, génisses, vaches, chevaux</t>
  </si>
  <si>
    <t>Moutons</t>
  </si>
  <si>
    <t>Mâles pubères</t>
  </si>
  <si>
    <t>Femelles et jeunes animaux</t>
  </si>
  <si>
    <t>Chèvres</t>
  </si>
  <si>
    <t>Porcs</t>
  </si>
  <si>
    <t>Jeunes animaux</t>
  </si>
  <si>
    <t>Truies sevrées, truies gestantes</t>
  </si>
  <si>
    <t>Volaille</t>
  </si>
  <si>
    <t>Poules pondeuses, poules parentales,             dindes &lt; 6 semaines</t>
  </si>
  <si>
    <t>Veaux à l'engrais</t>
  </si>
  <si>
    <t>Distance normalisée (N) = 43 * ln (GB) - 40</t>
  </si>
  <si>
    <t>Facteur de correction (fk) pour la distance minimale</t>
  </si>
  <si>
    <t>Distance min.</t>
  </si>
  <si>
    <t>par rapport à</t>
  </si>
  <si>
    <t>Zone d' habi-tation 
= 100 %</t>
  </si>
  <si>
    <t>Zone de village, zone d' habi-tation avec  artisanat
= 70 %</t>
  </si>
  <si>
    <t>Zone agricole
= 50 %</t>
  </si>
  <si>
    <t>Influence par l'étable 1</t>
  </si>
  <si>
    <t>Influence par l'étable 2</t>
  </si>
  <si>
    <t>Influence par l'étable 3</t>
  </si>
  <si>
    <t>Influence par l'étable 4</t>
  </si>
  <si>
    <t>Influence par l'étable 5</t>
  </si>
  <si>
    <t>Distance entre les différents étables</t>
  </si>
  <si>
    <t>Distance minimal (MA) = N * fk1 * fk2 *....fk9</t>
  </si>
  <si>
    <t>9. Traitement du lisier</t>
  </si>
  <si>
    <t>8. Epuration de l'air vicié</t>
  </si>
  <si>
    <t>7. Aération</t>
  </si>
  <si>
    <t>6. Alimentation</t>
  </si>
  <si>
    <t>5. Hygiène (animaux, étable, prép. et stockage alim.)</t>
  </si>
  <si>
    <t>4. Engrais de ferme</t>
  </si>
  <si>
    <t>3. Stabulation et évacuation du fumier</t>
  </si>
  <si>
    <t>2. Altitude (l'exploitation est située…)</t>
  </si>
  <si>
    <t>1. Topographie</t>
  </si>
  <si>
    <t>Les critères</t>
  </si>
  <si>
    <t>Calcul de la distance minimale pour un élevage d'animaux (Rapports FAT no 476)</t>
  </si>
  <si>
    <t>Facteur d'émission d'odeur (fg)</t>
  </si>
  <si>
    <t>Catégorie d'animaux (i) / Groupes d'animaux</t>
  </si>
  <si>
    <t>GB-facteur   (fg)</t>
  </si>
  <si>
    <t>Correct. pour pâturage</t>
  </si>
  <si>
    <t>Total Emissions d'odeur (GB) = Somme Zi*fgi</t>
  </si>
  <si>
    <t xml:space="preserve"> - en pente, au bord d'une pente ou dans une vallée encaissée</t>
  </si>
  <si>
    <t>...Porcs, veaux à l'engrais: sans filtre de paille</t>
  </si>
  <si>
    <t>...Porcs, veaux à l'engrais: avec filtre de paille</t>
  </si>
  <si>
    <t>... Porcs, veaux à l'engrais</t>
  </si>
  <si>
    <t>... Volaille</t>
  </si>
  <si>
    <t>... Avec rinçage par du lisier ou fosse ouverte</t>
  </si>
  <si>
    <t>... Sans rinçage par du lisier ou fosse fermée</t>
  </si>
  <si>
    <t>… H plus que 1.5 m Q5 &gt; 3m sur faîte; H &gt; 10 m</t>
  </si>
  <si>
    <t>… H moins de 1.5 m Q &lt;3 m sur faîte; H &lt; 10 m</t>
  </si>
  <si>
    <t>beco, protection contre les immissions</t>
  </si>
  <si>
    <t>Distance minimale pondérée de l'installation à plusieurs étables</t>
  </si>
  <si>
    <t>Emissions d'odeurs pondérées par étable</t>
  </si>
  <si>
    <t>Emissions d'odeurs pondérées</t>
  </si>
  <si>
    <t>Emissions d'odeurs pondérées lorsque plusieurs étables s'influencent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</si>
</sst>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1" formatCode="dd/mm/yy"/>
    <numFmt numFmtId="184" formatCode="d/mm/yy;@"/>
  </numFmts>
  <fonts count="14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2" fillId="0" borderId="13" xfId="0" applyNumberFormat="1" applyFont="1" applyBorder="1" applyAlignment="1" applyProtection="1">
      <alignment horizontal="center" vertical="center"/>
    </xf>
    <xf numFmtId="2" fontId="2" fillId="0" borderId="14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 applyAlignment="1">
      <alignment vertical="center"/>
    </xf>
    <xf numFmtId="2" fontId="2" fillId="0" borderId="0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justify"/>
    </xf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4" fillId="0" borderId="0" xfId="0" applyFont="1" applyBorder="1"/>
    <xf numFmtId="0" fontId="4" fillId="0" borderId="1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0" xfId="0" applyFont="1" applyBorder="1" applyAlignment="1">
      <alignment horizontal="center"/>
    </xf>
    <xf numFmtId="0" fontId="4" fillId="0" borderId="24" xfId="0" applyFont="1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0" fontId="4" fillId="0" borderId="25" xfId="0" applyFont="1" applyBorder="1"/>
    <xf numFmtId="0" fontId="4" fillId="0" borderId="26" xfId="0" applyFont="1" applyBorder="1"/>
    <xf numFmtId="0" fontId="5" fillId="0" borderId="1" xfId="0" applyFont="1" applyBorder="1"/>
    <xf numFmtId="0" fontId="5" fillId="0" borderId="26" xfId="0" applyFont="1" applyBorder="1"/>
    <xf numFmtId="0" fontId="5" fillId="0" borderId="18" xfId="0" applyFont="1" applyBorder="1"/>
    <xf numFmtId="0" fontId="5" fillId="0" borderId="27" xfId="0" applyFont="1" applyBorder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horizontal="center" vertical="justify"/>
    </xf>
    <xf numFmtId="2" fontId="4" fillId="0" borderId="28" xfId="0" applyNumberFormat="1" applyFont="1" applyBorder="1" applyAlignment="1" applyProtection="1">
      <alignment horizontal="center" vertical="center"/>
    </xf>
    <xf numFmtId="2" fontId="4" fillId="0" borderId="29" xfId="0" applyNumberFormat="1" applyFont="1" applyBorder="1" applyAlignment="1" applyProtection="1">
      <alignment horizontal="center" vertical="center"/>
    </xf>
    <xf numFmtId="0" fontId="4" fillId="0" borderId="3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2" fontId="4" fillId="0" borderId="33" xfId="0" applyNumberFormat="1" applyFont="1" applyBorder="1" applyAlignment="1" applyProtection="1">
      <alignment horizontal="center" vertical="center"/>
    </xf>
    <xf numFmtId="2" fontId="4" fillId="0" borderId="34" xfId="0" applyNumberFormat="1" applyFont="1" applyBorder="1" applyAlignment="1" applyProtection="1">
      <alignment horizontal="center" vertical="center"/>
    </xf>
    <xf numFmtId="0" fontId="4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2" fontId="5" fillId="0" borderId="40" xfId="0" applyNumberFormat="1" applyFont="1" applyBorder="1" applyAlignment="1" applyProtection="1">
      <alignment horizontal="center" vertical="center"/>
    </xf>
    <xf numFmtId="2" fontId="5" fillId="0" borderId="13" xfId="0" applyNumberFormat="1" applyFont="1" applyBorder="1" applyAlignment="1" applyProtection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2" fontId="2" fillId="0" borderId="9" xfId="0" applyNumberFormat="1" applyFont="1" applyBorder="1" applyAlignment="1" applyProtection="1">
      <alignment horizontal="center" vertical="center"/>
    </xf>
    <xf numFmtId="2" fontId="2" fillId="0" borderId="10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vertical="center" wrapText="1"/>
    </xf>
    <xf numFmtId="2" fontId="2" fillId="0" borderId="2" xfId="0" applyNumberFormat="1" applyFont="1" applyBorder="1" applyAlignment="1" applyProtection="1">
      <alignment horizontal="center" vertical="center"/>
    </xf>
    <xf numFmtId="0" fontId="3" fillId="2" borderId="44" xfId="0" applyFont="1" applyFill="1" applyBorder="1"/>
    <xf numFmtId="176" fontId="4" fillId="2" borderId="15" xfId="0" applyNumberFormat="1" applyFont="1" applyFill="1" applyBorder="1" applyAlignment="1">
      <alignment horizontal="center"/>
    </xf>
    <xf numFmtId="176" fontId="4" fillId="2" borderId="16" xfId="0" applyNumberFormat="1" applyFont="1" applyFill="1" applyBorder="1" applyAlignment="1">
      <alignment horizontal="center"/>
    </xf>
    <xf numFmtId="176" fontId="4" fillId="2" borderId="11" xfId="0" applyNumberFormat="1" applyFont="1" applyFill="1" applyBorder="1" applyAlignment="1">
      <alignment horizontal="center"/>
    </xf>
    <xf numFmtId="176" fontId="4" fillId="2" borderId="12" xfId="0" applyNumberFormat="1" applyFont="1" applyFill="1" applyBorder="1" applyAlignment="1">
      <alignment horizontal="center"/>
    </xf>
    <xf numFmtId="0" fontId="8" fillId="2" borderId="44" xfId="0" applyFont="1" applyFill="1" applyBorder="1"/>
    <xf numFmtId="2" fontId="4" fillId="2" borderId="15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176" fontId="4" fillId="0" borderId="15" xfId="0" applyNumberFormat="1" applyFont="1" applyBorder="1" applyAlignment="1">
      <alignment horizontal="center"/>
    </xf>
    <xf numFmtId="0" fontId="4" fillId="0" borderId="44" xfId="0" applyFont="1" applyBorder="1"/>
    <xf numFmtId="0" fontId="0" fillId="0" borderId="47" xfId="0" applyBorder="1"/>
    <xf numFmtId="0" fontId="0" fillId="0" borderId="48" xfId="0" applyBorder="1"/>
    <xf numFmtId="0" fontId="8" fillId="0" borderId="49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50" xfId="0" applyFont="1" applyBorder="1"/>
    <xf numFmtId="0" fontId="8" fillId="0" borderId="44" xfId="0" applyFont="1" applyBorder="1"/>
    <xf numFmtId="0" fontId="8" fillId="0" borderId="51" xfId="0" applyFont="1" applyBorder="1"/>
    <xf numFmtId="0" fontId="10" fillId="0" borderId="7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2" fontId="10" fillId="0" borderId="40" xfId="0" applyNumberFormat="1" applyFont="1" applyBorder="1" applyAlignment="1" applyProtection="1">
      <alignment horizontal="center" vertical="center"/>
    </xf>
    <xf numFmtId="2" fontId="10" fillId="0" borderId="13" xfId="0" applyNumberFormat="1" applyFont="1" applyBorder="1" applyAlignment="1" applyProtection="1">
      <alignment horizontal="center" vertical="center"/>
    </xf>
    <xf numFmtId="0" fontId="10" fillId="0" borderId="40" xfId="0" applyFont="1" applyBorder="1" applyAlignment="1">
      <alignment horizontal="center" vertical="center"/>
    </xf>
    <xf numFmtId="2" fontId="10" fillId="0" borderId="14" xfId="0" applyNumberFormat="1" applyFont="1" applyBorder="1" applyAlignment="1" applyProtection="1">
      <alignment horizontal="center" vertical="center"/>
    </xf>
    <xf numFmtId="0" fontId="10" fillId="0" borderId="26" xfId="0" applyFont="1" applyBorder="1"/>
    <xf numFmtId="0" fontId="10" fillId="0" borderId="18" xfId="0" applyFont="1" applyBorder="1"/>
    <xf numFmtId="0" fontId="10" fillId="0" borderId="15" xfId="0" applyFont="1" applyBorder="1" applyAlignment="1">
      <alignment horizontal="center"/>
    </xf>
    <xf numFmtId="0" fontId="4" fillId="2" borderId="49" xfId="0" applyFont="1" applyFill="1" applyBorder="1"/>
    <xf numFmtId="0" fontId="4" fillId="2" borderId="18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35" xfId="0" applyFont="1" applyFill="1" applyBorder="1"/>
    <xf numFmtId="0" fontId="4" fillId="2" borderId="37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52" xfId="0" applyFont="1" applyFill="1" applyBorder="1"/>
    <xf numFmtId="0" fontId="4" fillId="2" borderId="49" xfId="0" applyFont="1" applyFill="1" applyBorder="1" applyAlignment="1">
      <alignment horizontal="left"/>
    </xf>
    <xf numFmtId="1" fontId="10" fillId="0" borderId="53" xfId="0" applyNumberFormat="1" applyFont="1" applyBorder="1" applyAlignment="1" applyProtection="1">
      <alignment horizontal="center" vertical="center"/>
    </xf>
    <xf numFmtId="1" fontId="10" fillId="2" borderId="28" xfId="0" applyNumberFormat="1" applyFont="1" applyFill="1" applyBorder="1" applyAlignment="1" applyProtection="1">
      <alignment horizontal="center" vertical="center"/>
      <protection hidden="1"/>
    </xf>
    <xf numFmtId="1" fontId="10" fillId="2" borderId="28" xfId="0" applyNumberFormat="1" applyFont="1" applyFill="1" applyBorder="1" applyAlignment="1" applyProtection="1">
      <alignment horizontal="center" vertical="center"/>
    </xf>
    <xf numFmtId="1" fontId="10" fillId="2" borderId="29" xfId="0" applyNumberFormat="1" applyFont="1" applyFill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5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5" xfId="0" applyNumberFormat="1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wrapText="1"/>
    </xf>
    <xf numFmtId="0" fontId="4" fillId="0" borderId="15" xfId="0" applyFont="1" applyBorder="1" applyAlignment="1">
      <alignment vertical="justify" wrapText="1"/>
    </xf>
    <xf numFmtId="0" fontId="4" fillId="2" borderId="18" xfId="0" applyFont="1" applyFill="1" applyBorder="1" applyAlignment="1">
      <alignment wrapText="1"/>
    </xf>
    <xf numFmtId="0" fontId="4" fillId="0" borderId="15" xfId="0" applyFont="1" applyBorder="1" applyAlignment="1" applyProtection="1">
      <alignment wrapText="1"/>
      <protection locked="0"/>
    </xf>
    <xf numFmtId="0" fontId="4" fillId="0" borderId="3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4" fillId="0" borderId="20" xfId="0" applyFont="1" applyBorder="1" applyAlignment="1">
      <alignment vertical="center" wrapText="1"/>
    </xf>
    <xf numFmtId="0" fontId="4" fillId="0" borderId="33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28" xfId="0" applyBorder="1" applyAlignment="1">
      <alignment wrapText="1"/>
    </xf>
    <xf numFmtId="0" fontId="10" fillId="0" borderId="17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44" xfId="0" applyFont="1" applyBorder="1" applyAlignment="1">
      <alignment wrapText="1"/>
    </xf>
    <xf numFmtId="14" fontId="4" fillId="0" borderId="0" xfId="0" applyNumberFormat="1" applyFont="1" applyBorder="1" applyAlignment="1">
      <alignment horizontal="left" wrapText="1"/>
    </xf>
    <xf numFmtId="0" fontId="5" fillId="0" borderId="52" xfId="0" applyFont="1" applyBorder="1" applyAlignment="1">
      <alignment wrapText="1"/>
    </xf>
    <xf numFmtId="0" fontId="5" fillId="0" borderId="15" xfId="0" applyFont="1" applyBorder="1" applyAlignment="1">
      <alignment vertical="justify"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51" xfId="0" applyFont="1" applyFill="1" applyBorder="1"/>
    <xf numFmtId="0" fontId="9" fillId="0" borderId="8" xfId="0" applyFont="1" applyBorder="1"/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9" fillId="0" borderId="10" xfId="0" applyFont="1" applyBorder="1"/>
    <xf numFmtId="0" fontId="2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7" fillId="0" borderId="0" xfId="0" applyFont="1"/>
    <xf numFmtId="0" fontId="11" fillId="0" borderId="0" xfId="0" applyFont="1" applyBorder="1" applyAlignment="1">
      <alignment horizontal="centerContinuous" vertical="center" wrapText="1"/>
    </xf>
    <xf numFmtId="0" fontId="11" fillId="0" borderId="0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2" fillId="0" borderId="0" xfId="0" applyFont="1"/>
    <xf numFmtId="0" fontId="5" fillId="0" borderId="7" xfId="0" applyFont="1" applyBorder="1" applyAlignment="1">
      <alignment vertical="center" wrapText="1"/>
    </xf>
    <xf numFmtId="0" fontId="3" fillId="0" borderId="1" xfId="0" applyFont="1" applyBorder="1"/>
    <xf numFmtId="2" fontId="4" fillId="0" borderId="0" xfId="0" applyNumberFormat="1" applyFont="1" applyBorder="1"/>
    <xf numFmtId="0" fontId="4" fillId="0" borderId="55" xfId="0" applyFont="1" applyBorder="1" applyAlignment="1">
      <alignment horizontal="center" vertical="justify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justify"/>
    </xf>
    <xf numFmtId="0" fontId="4" fillId="0" borderId="0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5" fillId="0" borderId="4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181" fontId="4" fillId="0" borderId="1" xfId="0" applyNumberFormat="1" applyFont="1" applyBorder="1" applyAlignment="1">
      <alignment horizontal="left"/>
    </xf>
    <xf numFmtId="184" fontId="3" fillId="2" borderId="44" xfId="0" applyNumberFormat="1" applyFont="1" applyFill="1" applyBorder="1"/>
    <xf numFmtId="0" fontId="11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7" fillId="0" borderId="36" xfId="0" applyFont="1" applyBorder="1" applyAlignment="1">
      <alignment wrapText="1"/>
    </xf>
    <xf numFmtId="0" fontId="4" fillId="0" borderId="40" xfId="0" applyFont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left" vertical="center"/>
    </xf>
    <xf numFmtId="0" fontId="4" fillId="2" borderId="50" xfId="0" applyFont="1" applyFill="1" applyBorder="1"/>
    <xf numFmtId="0" fontId="4" fillId="2" borderId="23" xfId="0" applyFont="1" applyFill="1" applyBorder="1" applyAlignment="1">
      <alignment wrapText="1"/>
    </xf>
    <xf numFmtId="0" fontId="4" fillId="2" borderId="24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3" xfId="0" applyFont="1" applyFill="1" applyBorder="1"/>
    <xf numFmtId="176" fontId="4" fillId="2" borderId="24" xfId="0" applyNumberFormat="1" applyFont="1" applyFill="1" applyBorder="1" applyAlignment="1">
      <alignment horizontal="center"/>
    </xf>
    <xf numFmtId="176" fontId="4" fillId="2" borderId="41" xfId="0" applyNumberFormat="1" applyFont="1" applyFill="1" applyBorder="1" applyAlignment="1">
      <alignment horizontal="center"/>
    </xf>
    <xf numFmtId="0" fontId="4" fillId="0" borderId="56" xfId="0" applyFont="1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zoomScale="75" zoomScaleNormal="75" workbookViewId="0"/>
  </sheetViews>
  <sheetFormatPr baseColWidth="10" defaultRowHeight="13.2"/>
  <cols>
    <col min="1" max="1" width="23.44140625" customWidth="1"/>
    <col min="2" max="2" width="48.33203125" style="136" customWidth="1"/>
    <col min="3" max="3" width="9.6640625" customWidth="1"/>
    <col min="4" max="4" width="10.88671875" customWidth="1"/>
    <col min="5" max="5" width="9.109375" customWidth="1"/>
    <col min="6" max="10" width="10.33203125" customWidth="1"/>
  </cols>
  <sheetData>
    <row r="1" spans="1:10" ht="8.25" customHeight="1">
      <c r="A1" s="167"/>
      <c r="B1" s="168"/>
      <c r="C1" s="169"/>
      <c r="D1" s="169"/>
      <c r="E1" s="169"/>
      <c r="F1" s="169"/>
      <c r="G1" s="169"/>
      <c r="H1" s="169"/>
      <c r="I1" s="169"/>
      <c r="J1" s="170"/>
    </row>
    <row r="2" spans="1:10" s="179" customFormat="1" ht="21">
      <c r="A2" s="197" t="s">
        <v>109</v>
      </c>
      <c r="B2" s="176"/>
      <c r="C2" s="177"/>
      <c r="D2" s="177"/>
      <c r="E2" s="177"/>
      <c r="F2" s="177"/>
      <c r="G2" s="177"/>
      <c r="H2" s="177"/>
      <c r="I2" s="176"/>
      <c r="J2" s="178"/>
    </row>
    <row r="3" spans="1:10" s="175" customFormat="1">
      <c r="A3" s="171"/>
      <c r="B3" s="172"/>
      <c r="C3" s="173"/>
      <c r="D3" s="173"/>
      <c r="E3" s="173"/>
      <c r="F3" s="173"/>
      <c r="G3" s="173"/>
      <c r="H3" s="173"/>
      <c r="I3" s="172"/>
      <c r="J3" s="174"/>
    </row>
    <row r="4" spans="1:10" ht="17.399999999999999">
      <c r="A4" s="164" t="s">
        <v>5</v>
      </c>
      <c r="B4" s="135"/>
      <c r="C4" s="87"/>
      <c r="D4" s="87"/>
      <c r="E4" s="87"/>
      <c r="F4" s="165" t="s">
        <v>9</v>
      </c>
      <c r="G4" s="165"/>
      <c r="H4" s="82"/>
      <c r="I4" s="82"/>
      <c r="J4" s="166"/>
    </row>
    <row r="5" spans="1:10" ht="17.399999999999999">
      <c r="A5" s="181" t="s">
        <v>6</v>
      </c>
      <c r="B5" s="135"/>
      <c r="C5" s="87"/>
      <c r="D5" s="87"/>
      <c r="E5" s="87"/>
      <c r="F5" s="165" t="s">
        <v>10</v>
      </c>
      <c r="G5" s="165"/>
      <c r="H5" s="196"/>
      <c r="I5" s="82"/>
      <c r="J5" s="166"/>
    </row>
    <row r="6" spans="1:10" ht="17.399999999999999">
      <c r="A6" s="181" t="s">
        <v>7</v>
      </c>
      <c r="B6" s="135"/>
      <c r="C6" s="87"/>
      <c r="D6" s="87"/>
      <c r="E6" s="87"/>
      <c r="F6" s="165" t="s">
        <v>11</v>
      </c>
      <c r="G6" s="165"/>
      <c r="H6" s="82"/>
      <c r="I6" s="82"/>
      <c r="J6" s="166"/>
    </row>
    <row r="7" spans="1:10" ht="17.399999999999999">
      <c r="A7" s="164" t="s">
        <v>8</v>
      </c>
      <c r="B7" s="135"/>
      <c r="C7" s="87"/>
      <c r="D7" s="87"/>
      <c r="E7" s="87"/>
      <c r="F7" s="165" t="s">
        <v>0</v>
      </c>
      <c r="G7" s="165"/>
      <c r="H7" s="82"/>
      <c r="I7" s="82"/>
      <c r="J7" s="166"/>
    </row>
    <row r="8" spans="1:10" ht="13.8" thickBot="1">
      <c r="A8" s="4"/>
      <c r="B8" s="198"/>
      <c r="C8" s="5"/>
      <c r="D8" s="5"/>
      <c r="E8" s="5"/>
      <c r="F8" s="5"/>
      <c r="G8" s="5"/>
      <c r="H8" s="5"/>
      <c r="I8" s="5"/>
      <c r="J8" s="6"/>
    </row>
    <row r="9" spans="1:10" s="17" customFormat="1" ht="13.8">
      <c r="A9" s="58" t="s">
        <v>41</v>
      </c>
      <c r="B9" s="162" t="s">
        <v>110</v>
      </c>
      <c r="C9" s="59"/>
      <c r="D9" s="201"/>
      <c r="E9" s="60"/>
      <c r="F9" s="199" t="s">
        <v>34</v>
      </c>
      <c r="G9" s="199" t="s">
        <v>35</v>
      </c>
      <c r="H9" s="199" t="s">
        <v>36</v>
      </c>
      <c r="I9" s="199" t="s">
        <v>37</v>
      </c>
      <c r="J9" s="200" t="s">
        <v>38</v>
      </c>
    </row>
    <row r="10" spans="1:10" s="17" customFormat="1" ht="41.4">
      <c r="A10" s="204" t="s">
        <v>111</v>
      </c>
      <c r="B10" s="163"/>
      <c r="C10" s="20" t="s">
        <v>112</v>
      </c>
      <c r="D10" s="127" t="s">
        <v>113</v>
      </c>
      <c r="E10" s="127" t="s">
        <v>19</v>
      </c>
      <c r="F10" s="127" t="s">
        <v>40</v>
      </c>
      <c r="G10" s="127" t="s">
        <v>40</v>
      </c>
      <c r="H10" s="127" t="s">
        <v>40</v>
      </c>
      <c r="I10" s="127" t="s">
        <v>40</v>
      </c>
      <c r="J10" s="194" t="s">
        <v>40</v>
      </c>
    </row>
    <row r="11" spans="1:10" s="133" customFormat="1" ht="13.8">
      <c r="A11" s="128" t="s">
        <v>12</v>
      </c>
      <c r="B11" s="137" t="s">
        <v>74</v>
      </c>
      <c r="C11" s="129">
        <v>0.15</v>
      </c>
      <c r="D11" s="130">
        <v>1</v>
      </c>
      <c r="E11" s="129" t="s">
        <v>12</v>
      </c>
      <c r="F11" s="131"/>
      <c r="G11" s="131"/>
      <c r="H11" s="131"/>
      <c r="I11" s="131"/>
      <c r="J11" s="132"/>
    </row>
    <row r="12" spans="1:10" s="133" customFormat="1" ht="13.8">
      <c r="A12" s="128" t="s">
        <v>75</v>
      </c>
      <c r="B12" s="137" t="s">
        <v>76</v>
      </c>
      <c r="C12" s="129">
        <v>0.2</v>
      </c>
      <c r="D12" s="130">
        <v>1</v>
      </c>
      <c r="E12" s="129" t="s">
        <v>20</v>
      </c>
      <c r="F12" s="131"/>
      <c r="G12" s="131"/>
      <c r="H12" s="131"/>
      <c r="I12" s="131"/>
      <c r="J12" s="132"/>
    </row>
    <row r="13" spans="1:10" s="133" customFormat="1" ht="13.8">
      <c r="A13" s="128"/>
      <c r="B13" s="137" t="s">
        <v>77</v>
      </c>
      <c r="C13" s="129">
        <v>0.08</v>
      </c>
      <c r="D13" s="130">
        <v>1</v>
      </c>
      <c r="E13" s="129" t="s">
        <v>20</v>
      </c>
      <c r="F13" s="131"/>
      <c r="G13" s="131"/>
      <c r="H13" s="131"/>
      <c r="I13" s="131"/>
      <c r="J13" s="132"/>
    </row>
    <row r="14" spans="1:10" s="133" customFormat="1" ht="13.8">
      <c r="A14" s="128" t="s">
        <v>78</v>
      </c>
      <c r="B14" s="137" t="s">
        <v>76</v>
      </c>
      <c r="C14" s="129">
        <v>0.3</v>
      </c>
      <c r="D14" s="130">
        <v>1</v>
      </c>
      <c r="E14" s="129" t="s">
        <v>20</v>
      </c>
      <c r="F14" s="131"/>
      <c r="G14" s="131"/>
      <c r="H14" s="131"/>
      <c r="I14" s="131"/>
      <c r="J14" s="132"/>
    </row>
    <row r="15" spans="1:10" s="133" customFormat="1" ht="13.8">
      <c r="A15" s="128"/>
      <c r="B15" s="137" t="s">
        <v>77</v>
      </c>
      <c r="C15" s="129">
        <v>0.1</v>
      </c>
      <c r="D15" s="130">
        <v>1</v>
      </c>
      <c r="E15" s="129" t="s">
        <v>20</v>
      </c>
      <c r="F15" s="131"/>
      <c r="G15" s="131"/>
      <c r="H15" s="131"/>
      <c r="I15" s="131"/>
      <c r="J15" s="132"/>
    </row>
    <row r="16" spans="1:10" s="133" customFormat="1" ht="13.8">
      <c r="A16" s="128" t="s">
        <v>79</v>
      </c>
      <c r="B16" s="137" t="s">
        <v>13</v>
      </c>
      <c r="C16" s="129">
        <v>7.0000000000000007E-2</v>
      </c>
      <c r="D16" s="134"/>
      <c r="E16" s="129" t="s">
        <v>20</v>
      </c>
      <c r="F16" s="131"/>
      <c r="G16" s="131"/>
      <c r="H16" s="131"/>
      <c r="I16" s="131"/>
      <c r="J16" s="132"/>
    </row>
    <row r="17" spans="1:10" s="133" customFormat="1" ht="13.8">
      <c r="A17" s="45"/>
      <c r="B17" s="137" t="s">
        <v>42</v>
      </c>
      <c r="C17" s="129">
        <v>0.15</v>
      </c>
      <c r="D17" s="129"/>
      <c r="E17" s="129" t="s">
        <v>20</v>
      </c>
      <c r="F17" s="131"/>
      <c r="G17" s="131"/>
      <c r="H17" s="131"/>
      <c r="I17" s="131"/>
      <c r="J17" s="132"/>
    </row>
    <row r="18" spans="1:10" s="133" customFormat="1" ht="13.8">
      <c r="A18" s="128"/>
      <c r="B18" s="137" t="s">
        <v>43</v>
      </c>
      <c r="C18" s="129">
        <v>0.2</v>
      </c>
      <c r="D18" s="129"/>
      <c r="E18" s="129" t="s">
        <v>20</v>
      </c>
      <c r="F18" s="131"/>
      <c r="G18" s="131"/>
      <c r="H18" s="131"/>
      <c r="I18" s="131"/>
      <c r="J18" s="132"/>
    </row>
    <row r="19" spans="1:10" s="133" customFormat="1" ht="13.8">
      <c r="A19" s="128"/>
      <c r="B19" s="137" t="s">
        <v>44</v>
      </c>
      <c r="C19" s="129">
        <v>0.25</v>
      </c>
      <c r="D19" s="129"/>
      <c r="E19" s="129" t="s">
        <v>20</v>
      </c>
      <c r="F19" s="131"/>
      <c r="G19" s="131"/>
      <c r="H19" s="131"/>
      <c r="I19" s="131"/>
      <c r="J19" s="132"/>
    </row>
    <row r="20" spans="1:10" s="133" customFormat="1" ht="13.8">
      <c r="A20" s="128"/>
      <c r="B20" s="137" t="s">
        <v>80</v>
      </c>
      <c r="C20" s="129">
        <v>0.25</v>
      </c>
      <c r="D20" s="129"/>
      <c r="E20" s="129" t="s">
        <v>20</v>
      </c>
      <c r="F20" s="131"/>
      <c r="G20" s="131"/>
      <c r="H20" s="131"/>
      <c r="I20" s="131"/>
      <c r="J20" s="132"/>
    </row>
    <row r="21" spans="1:10" s="133" customFormat="1" ht="13.8">
      <c r="A21" s="128"/>
      <c r="B21" s="137" t="s">
        <v>81</v>
      </c>
      <c r="C21" s="129">
        <v>0.3</v>
      </c>
      <c r="D21" s="129"/>
      <c r="E21" s="129" t="s">
        <v>20</v>
      </c>
      <c r="F21" s="131"/>
      <c r="G21" s="131"/>
      <c r="H21" s="131"/>
      <c r="I21" s="131"/>
      <c r="J21" s="132"/>
    </row>
    <row r="22" spans="1:10" s="133" customFormat="1" ht="13.8">
      <c r="A22" s="128"/>
      <c r="B22" s="137" t="s">
        <v>45</v>
      </c>
      <c r="C22" s="129">
        <v>0.35</v>
      </c>
      <c r="D22" s="129"/>
      <c r="E22" s="129" t="s">
        <v>20</v>
      </c>
      <c r="F22" s="131"/>
      <c r="G22" s="131"/>
      <c r="H22" s="131"/>
      <c r="I22" s="131"/>
      <c r="J22" s="132"/>
    </row>
    <row r="23" spans="1:10" s="133" customFormat="1" ht="13.8">
      <c r="A23" s="128"/>
      <c r="B23" s="137" t="s">
        <v>46</v>
      </c>
      <c r="C23" s="129">
        <v>0.3</v>
      </c>
      <c r="D23" s="129"/>
      <c r="E23" s="129" t="s">
        <v>20</v>
      </c>
      <c r="F23" s="131"/>
      <c r="G23" s="131"/>
      <c r="H23" s="131"/>
      <c r="I23" s="131"/>
      <c r="J23" s="132"/>
    </row>
    <row r="24" spans="1:10" s="133" customFormat="1" ht="13.8">
      <c r="A24" s="128" t="s">
        <v>82</v>
      </c>
      <c r="B24" s="137" t="s">
        <v>47</v>
      </c>
      <c r="C24" s="129">
        <v>7.0000000000000001E-3</v>
      </c>
      <c r="D24" s="129"/>
      <c r="E24" s="129" t="s">
        <v>20</v>
      </c>
      <c r="F24" s="131"/>
      <c r="G24" s="131"/>
      <c r="H24" s="131"/>
      <c r="I24" s="131"/>
      <c r="J24" s="132"/>
    </row>
    <row r="25" spans="1:10" s="133" customFormat="1" ht="27.6">
      <c r="A25" s="128"/>
      <c r="B25" s="137" t="s">
        <v>83</v>
      </c>
      <c r="C25" s="129">
        <v>0.01</v>
      </c>
      <c r="D25" s="129"/>
      <c r="E25" s="129" t="s">
        <v>20</v>
      </c>
      <c r="F25" s="131"/>
      <c r="G25" s="131"/>
      <c r="H25" s="131"/>
      <c r="I25" s="131"/>
      <c r="J25" s="132"/>
    </row>
    <row r="26" spans="1:10" s="133" customFormat="1" ht="13.8">
      <c r="A26" s="128"/>
      <c r="B26" s="137" t="s">
        <v>48</v>
      </c>
      <c r="C26" s="129">
        <v>1.4999999999999999E-2</v>
      </c>
      <c r="D26" s="129"/>
      <c r="E26" s="129" t="s">
        <v>20</v>
      </c>
      <c r="F26" s="131"/>
      <c r="G26" s="131"/>
      <c r="H26" s="131"/>
      <c r="I26" s="131"/>
      <c r="J26" s="132"/>
    </row>
    <row r="27" spans="1:10" s="133" customFormat="1" ht="13.8">
      <c r="A27" s="128" t="s">
        <v>84</v>
      </c>
      <c r="B27" s="137" t="s">
        <v>49</v>
      </c>
      <c r="C27" s="129">
        <v>0.2</v>
      </c>
      <c r="D27" s="129"/>
      <c r="E27" s="129" t="s">
        <v>20</v>
      </c>
      <c r="F27" s="131"/>
      <c r="G27" s="131"/>
      <c r="H27" s="131"/>
      <c r="I27" s="131"/>
      <c r="J27" s="132"/>
    </row>
    <row r="28" spans="1:10" s="133" customFormat="1" ht="13.8">
      <c r="A28" s="128"/>
      <c r="B28" s="137" t="s">
        <v>50</v>
      </c>
      <c r="C28" s="129">
        <v>0.25</v>
      </c>
      <c r="D28" s="129"/>
      <c r="E28" s="129" t="s">
        <v>20</v>
      </c>
      <c r="F28" s="131"/>
      <c r="G28" s="131"/>
      <c r="H28" s="131"/>
      <c r="I28" s="131"/>
      <c r="J28" s="132"/>
    </row>
    <row r="29" spans="1:10" s="133" customFormat="1" ht="14.4" thickBot="1">
      <c r="A29" s="128" t="s">
        <v>51</v>
      </c>
      <c r="B29" s="137" t="s">
        <v>51</v>
      </c>
      <c r="C29" s="129">
        <v>5.0000000000000001E-3</v>
      </c>
      <c r="D29" s="129"/>
      <c r="E29" s="129" t="s">
        <v>20</v>
      </c>
      <c r="F29" s="131"/>
      <c r="G29" s="131"/>
      <c r="H29" s="131"/>
      <c r="I29" s="131"/>
      <c r="J29" s="132"/>
    </row>
    <row r="30" spans="1:10" ht="28.2" thickBot="1">
      <c r="A30" s="61" t="s">
        <v>26</v>
      </c>
      <c r="B30" s="70" t="s">
        <v>114</v>
      </c>
      <c r="C30" s="103"/>
      <c r="D30" s="104"/>
      <c r="E30" s="105" t="s">
        <v>1</v>
      </c>
      <c r="F30" s="106">
        <f>($C11*$D11*F11)+($C12*$D12*F12)+($C13*$D13*F13)+($C14*$D14*F14)+($C15*$D15*F15)+($C16*F16)+($C17*F17)+($C18*F18)+($C19*F19)+($C20*F20)+($C21*F21)+($C22*F22)+($C23*F23)+($C24*F24)+($C25*F25)+($C26*F26)+($C27*F27)+($C28*F28)+($C29*F29)</f>
        <v>0</v>
      </c>
      <c r="G30" s="106">
        <f>($C11*$D11*G11)+($C12*$D12*G12)+($C13*$D13*G13)+($C14*$D14*G14)+($C15*$D15*G15)+($C16*G16)+($C17*G17)+($C18*G18)+($C19*G19)+($C20*G20)+($C21*G21)+($C22*G22)+($C23*G23)+($C24*G24)+($C25*G25)+($C26*G26)+($C27*G27)+($C28*G28)+($C29*G29)</f>
        <v>0</v>
      </c>
      <c r="H30" s="106">
        <f>($C11*$D11*H11)+($C12*$D12*H12)+($C13*$D13*H13)+($C14*$D14*H14)+($C15*$D15*H15)+($C16*H16)+($C17*H17)+($C18*H18)+($C19*H19)+($C20*H20)+($C21*H21)+($C22*H22)+($C23*H23)+($C24*H24)+($C25*H25)+($C26*H26)+($C27*H27)+($C28*H28)+($C29*H29)</f>
        <v>0</v>
      </c>
      <c r="I30" s="106">
        <f>($C11*$D11*I11)+($C12*$D12*I12)+($C13*$D13*I13)+($C14*$D14*I14)+($C15*$D15*I15)+($C16*I16)+($C17*I17)+($C18*I18)+($C19*I19)+($C20*I20)+($C21*I21)+($C22*I22)+($C23*I23)+($C24*I24)+($C25*I25)+($C26*I26)+($C27*I27)+($C28*I28)+($C29*I29)</f>
        <v>0</v>
      </c>
      <c r="J30" s="107">
        <f>($C11*$D11*J11)+($C12*$D12*J12)+($C13*$D13*J13)+($C14*$D14*J14)+($C15*$D15*J15)+($C16*J16)+($C17*J17)+($C18*J18)+($C19*J19)+($C20*J20)+($C21*J21)+($C22*J22)+($C23*J23)+($C24*J24)+($C25*J25)+($C26*J26)+($C27*J27)+($C28*J28)+($C29*J29)</f>
        <v>0</v>
      </c>
    </row>
    <row r="31" spans="1:10" ht="14.4" thickBot="1">
      <c r="A31" s="61"/>
      <c r="B31" s="202"/>
      <c r="C31" s="62"/>
      <c r="D31" s="63"/>
      <c r="E31" s="66"/>
      <c r="F31" s="64"/>
      <c r="G31" s="64"/>
      <c r="H31" s="64"/>
      <c r="I31" s="64"/>
      <c r="J31" s="65"/>
    </row>
    <row r="32" spans="1:10" ht="28.2" thickBot="1">
      <c r="A32" s="61" t="s">
        <v>25</v>
      </c>
      <c r="B32" s="70" t="s">
        <v>85</v>
      </c>
      <c r="C32" s="103"/>
      <c r="D32" s="104"/>
      <c r="E32" s="108" t="s">
        <v>2</v>
      </c>
      <c r="F32" s="109">
        <f>IF(F30&gt;=4,43*LN(F30)-40,IF(F30&gt;0,43*LN(4)-40,0))</f>
        <v>0</v>
      </c>
      <c r="G32" s="109">
        <f>IF(G30&gt;=4,43*LN(G30)-40,IF(G30&gt;0,43*LN(4)-40,0))</f>
        <v>0</v>
      </c>
      <c r="H32" s="109">
        <f>IF(H30&gt;=4,43*LN(H30)-40,IF(H30&gt;0,43*LN(4)-40,0))</f>
        <v>0</v>
      </c>
      <c r="I32" s="109">
        <f>IF(I30&gt;=4,43*LN(I30)-40,IF(I30&gt;0,43*LN(4)-40,0))</f>
        <v>0</v>
      </c>
      <c r="J32" s="107">
        <f>IF(J30&gt;=4,43*LN(J30)-40,IF(J30&gt;0,43*LN(4)-40,0))</f>
        <v>0</v>
      </c>
    </row>
    <row r="33" spans="1:10" ht="13.8" thickBot="1">
      <c r="A33" s="7"/>
      <c r="B33" s="138"/>
      <c r="C33" s="8"/>
      <c r="D33" s="8"/>
      <c r="E33" s="16"/>
      <c r="F33" s="15"/>
      <c r="G33" s="15"/>
      <c r="H33" s="15"/>
      <c r="I33" s="15"/>
      <c r="J33" s="14"/>
    </row>
    <row r="34" spans="1:10" ht="28.2" thickBot="1">
      <c r="A34" s="67" t="s">
        <v>21</v>
      </c>
      <c r="B34" s="139" t="s">
        <v>86</v>
      </c>
      <c r="C34" s="68"/>
      <c r="D34" s="68"/>
      <c r="E34" s="68"/>
      <c r="F34" s="199" t="s">
        <v>34</v>
      </c>
      <c r="G34" s="199" t="s">
        <v>35</v>
      </c>
      <c r="H34" s="199" t="s">
        <v>36</v>
      </c>
      <c r="I34" s="199" t="s">
        <v>37</v>
      </c>
      <c r="J34" s="200" t="s">
        <v>38</v>
      </c>
    </row>
    <row r="35" spans="1:10" ht="55.2">
      <c r="A35" s="203" t="s">
        <v>108</v>
      </c>
      <c r="B35" s="140"/>
      <c r="C35" s="188" t="s">
        <v>22</v>
      </c>
      <c r="D35" s="24"/>
      <c r="E35" s="25"/>
      <c r="F35" s="183" t="s">
        <v>23</v>
      </c>
      <c r="G35" s="183" t="s">
        <v>23</v>
      </c>
      <c r="H35" s="183" t="s">
        <v>23</v>
      </c>
      <c r="I35" s="183" t="s">
        <v>23</v>
      </c>
      <c r="J35" s="183" t="s">
        <v>23</v>
      </c>
    </row>
    <row r="36" spans="1:10" ht="13.8">
      <c r="A36" s="113" t="s">
        <v>107</v>
      </c>
      <c r="B36" s="141"/>
      <c r="C36" s="115"/>
      <c r="D36" s="116"/>
      <c r="E36" s="114"/>
      <c r="F36" s="83">
        <v>1</v>
      </c>
      <c r="G36" s="83"/>
      <c r="H36" s="83"/>
      <c r="I36" s="83"/>
      <c r="J36" s="84"/>
    </row>
    <row r="37" spans="1:10" ht="13.8">
      <c r="A37" s="27"/>
      <c r="B37" s="142" t="s">
        <v>52</v>
      </c>
      <c r="C37" s="22">
        <v>1</v>
      </c>
      <c r="D37" s="26"/>
      <c r="E37" s="26"/>
      <c r="F37" s="29"/>
      <c r="G37" s="29"/>
      <c r="H37" s="29"/>
      <c r="I37" s="29"/>
      <c r="J37" s="30"/>
    </row>
    <row r="38" spans="1:10" ht="27.6">
      <c r="A38" s="27"/>
      <c r="B38" s="142" t="s">
        <v>115</v>
      </c>
      <c r="C38" s="22">
        <v>1.2</v>
      </c>
      <c r="D38" s="31"/>
      <c r="E38" s="32"/>
      <c r="F38" s="29"/>
      <c r="G38" s="29"/>
      <c r="H38" s="29"/>
      <c r="I38" s="29"/>
      <c r="J38" s="30"/>
    </row>
    <row r="39" spans="1:10" ht="13.8">
      <c r="A39" s="113" t="s">
        <v>106</v>
      </c>
      <c r="B39" s="141"/>
      <c r="C39" s="117"/>
      <c r="D39" s="116"/>
      <c r="E39" s="114"/>
      <c r="F39" s="83">
        <v>1</v>
      </c>
      <c r="G39" s="83"/>
      <c r="H39" s="83"/>
      <c r="I39" s="83"/>
      <c r="J39" s="84"/>
    </row>
    <row r="40" spans="1:10" ht="13.8">
      <c r="A40" s="27"/>
      <c r="B40" s="37" t="s">
        <v>14</v>
      </c>
      <c r="C40" s="22">
        <v>1</v>
      </c>
      <c r="D40" s="31"/>
      <c r="E40" s="32"/>
      <c r="F40" s="29"/>
      <c r="G40" s="29"/>
      <c r="H40" s="29"/>
      <c r="I40" s="29"/>
      <c r="J40" s="30"/>
    </row>
    <row r="41" spans="1:10" ht="13.8">
      <c r="A41" s="27"/>
      <c r="B41" s="37" t="s">
        <v>15</v>
      </c>
      <c r="C41" s="22">
        <v>0.9</v>
      </c>
      <c r="D41" s="31"/>
      <c r="E41" s="32"/>
      <c r="F41" s="29"/>
      <c r="G41" s="29"/>
      <c r="H41" s="29"/>
      <c r="I41" s="29"/>
      <c r="J41" s="30"/>
    </row>
    <row r="42" spans="1:10" ht="13.8">
      <c r="A42" s="27"/>
      <c r="B42" s="37" t="s">
        <v>16</v>
      </c>
      <c r="C42" s="22">
        <v>0.8</v>
      </c>
      <c r="D42" s="33"/>
      <c r="E42" s="34"/>
      <c r="F42" s="29"/>
      <c r="G42" s="29"/>
      <c r="H42" s="29"/>
      <c r="I42" s="29"/>
      <c r="J42" s="30"/>
    </row>
    <row r="43" spans="1:10" ht="13.8">
      <c r="A43" s="113" t="s">
        <v>105</v>
      </c>
      <c r="B43" s="141"/>
      <c r="C43" s="115"/>
      <c r="D43" s="116"/>
      <c r="E43" s="114"/>
      <c r="F43" s="88">
        <v>1</v>
      </c>
      <c r="G43" s="88"/>
      <c r="H43" s="88"/>
      <c r="I43" s="88"/>
      <c r="J43" s="89"/>
    </row>
    <row r="44" spans="1:10" ht="13.8">
      <c r="A44" s="27"/>
      <c r="B44" s="37" t="s">
        <v>53</v>
      </c>
      <c r="C44" s="22">
        <v>1</v>
      </c>
      <c r="D44" s="31"/>
      <c r="E44" s="32"/>
      <c r="F44" s="29"/>
      <c r="G44" s="29"/>
      <c r="H44" s="29"/>
      <c r="I44" s="29"/>
      <c r="J44" s="30"/>
    </row>
    <row r="45" spans="1:10" ht="27.6">
      <c r="A45" s="27"/>
      <c r="B45" s="37" t="s">
        <v>54</v>
      </c>
      <c r="C45" s="22"/>
      <c r="D45" s="31"/>
      <c r="E45" s="32"/>
      <c r="F45" s="29"/>
      <c r="G45" s="29"/>
      <c r="H45" s="29"/>
      <c r="I45" s="29"/>
      <c r="J45" s="30"/>
    </row>
    <row r="46" spans="1:10" ht="13.8">
      <c r="A46" s="27"/>
      <c r="B46" s="37" t="s">
        <v>116</v>
      </c>
      <c r="C46" s="22">
        <v>0.8</v>
      </c>
      <c r="D46" s="31"/>
      <c r="E46" s="32"/>
      <c r="F46" s="29"/>
      <c r="G46" s="29"/>
      <c r="H46" s="29"/>
      <c r="I46" s="29"/>
      <c r="J46" s="30"/>
    </row>
    <row r="47" spans="1:10" ht="13.8">
      <c r="A47" s="27"/>
      <c r="B47" s="37" t="s">
        <v>117</v>
      </c>
      <c r="C47" s="22">
        <v>0.5</v>
      </c>
      <c r="D47" s="31"/>
      <c r="E47" s="32"/>
      <c r="F47" s="29"/>
      <c r="G47" s="29"/>
      <c r="H47" s="29"/>
      <c r="I47" s="29"/>
      <c r="J47" s="30"/>
    </row>
    <row r="48" spans="1:10" ht="27.6">
      <c r="A48" s="27"/>
      <c r="B48" s="37" t="s">
        <v>55</v>
      </c>
      <c r="C48" s="22">
        <v>0.8</v>
      </c>
      <c r="D48" s="31"/>
      <c r="E48" s="32"/>
      <c r="F48" s="29"/>
      <c r="G48" s="29"/>
      <c r="H48" s="29"/>
      <c r="I48" s="29"/>
      <c r="J48" s="30"/>
    </row>
    <row r="49" spans="1:10" ht="13.8">
      <c r="A49" s="27"/>
      <c r="B49" s="37" t="s">
        <v>56</v>
      </c>
      <c r="C49" s="22"/>
      <c r="D49" s="26"/>
      <c r="E49" s="26"/>
      <c r="F49" s="29"/>
      <c r="G49" s="29"/>
      <c r="H49" s="29"/>
      <c r="I49" s="29"/>
      <c r="J49" s="30"/>
    </row>
    <row r="50" spans="1:10" ht="13.8">
      <c r="A50" s="27"/>
      <c r="B50" s="37" t="s">
        <v>118</v>
      </c>
      <c r="C50" s="93">
        <v>1</v>
      </c>
      <c r="D50" s="26"/>
      <c r="E50" s="26"/>
      <c r="F50" s="29"/>
      <c r="G50" s="29"/>
      <c r="H50" s="29"/>
      <c r="I50" s="29"/>
      <c r="J50" s="30"/>
    </row>
    <row r="51" spans="1:10" ht="13.8">
      <c r="A51" s="27"/>
      <c r="B51" s="37" t="s">
        <v>119</v>
      </c>
      <c r="C51" s="93">
        <v>1</v>
      </c>
      <c r="D51" s="26"/>
      <c r="E51" s="26"/>
      <c r="F51" s="29"/>
      <c r="G51" s="29"/>
      <c r="H51" s="29"/>
      <c r="I51" s="29"/>
      <c r="J51" s="30"/>
    </row>
    <row r="52" spans="1:10" ht="13.8">
      <c r="A52" s="113" t="s">
        <v>104</v>
      </c>
      <c r="B52" s="141"/>
      <c r="C52" s="115"/>
      <c r="D52" s="116"/>
      <c r="E52" s="114"/>
      <c r="F52" s="83">
        <v>1</v>
      </c>
      <c r="G52" s="83"/>
      <c r="H52" s="83"/>
      <c r="I52" s="83"/>
      <c r="J52" s="84"/>
    </row>
    <row r="53" spans="1:10" ht="13.8">
      <c r="A53" s="27"/>
      <c r="B53" s="37" t="s">
        <v>57</v>
      </c>
      <c r="C53" s="22">
        <v>0.9</v>
      </c>
      <c r="D53" s="31"/>
      <c r="E53" s="32"/>
      <c r="F53" s="29"/>
      <c r="G53" s="29"/>
      <c r="H53" s="29"/>
      <c r="I53" s="29"/>
      <c r="J53" s="30"/>
    </row>
    <row r="54" spans="1:10" ht="13.8">
      <c r="A54" s="27"/>
      <c r="B54" s="37" t="s">
        <v>58</v>
      </c>
      <c r="C54" s="22"/>
      <c r="D54" s="31"/>
      <c r="E54" s="32"/>
      <c r="F54" s="29"/>
      <c r="G54" s="29"/>
      <c r="H54" s="29"/>
      <c r="I54" s="29"/>
      <c r="J54" s="30"/>
    </row>
    <row r="55" spans="1:10" ht="13.8">
      <c r="A55" s="27"/>
      <c r="B55" s="37" t="s">
        <v>120</v>
      </c>
      <c r="C55" s="22">
        <v>1.1000000000000001</v>
      </c>
      <c r="D55" s="31"/>
      <c r="E55" s="32"/>
      <c r="F55" s="29"/>
      <c r="G55" s="29"/>
      <c r="H55" s="29"/>
      <c r="I55" s="29"/>
      <c r="J55" s="30"/>
    </row>
    <row r="56" spans="1:10" ht="13.8">
      <c r="A56" s="27"/>
      <c r="B56" s="37" t="s">
        <v>121</v>
      </c>
      <c r="C56" s="22">
        <v>1</v>
      </c>
      <c r="D56" s="33"/>
      <c r="E56" s="34"/>
      <c r="F56" s="29"/>
      <c r="G56" s="29"/>
      <c r="H56" s="29"/>
      <c r="I56" s="29"/>
      <c r="J56" s="30"/>
    </row>
    <row r="57" spans="1:10" ht="13.8">
      <c r="A57" s="113" t="s">
        <v>103</v>
      </c>
      <c r="B57" s="141"/>
      <c r="C57" s="115"/>
      <c r="D57" s="116"/>
      <c r="E57" s="114"/>
      <c r="F57" s="83">
        <v>1</v>
      </c>
      <c r="G57" s="83"/>
      <c r="H57" s="83"/>
      <c r="I57" s="83"/>
      <c r="J57" s="84"/>
    </row>
    <row r="58" spans="1:10" ht="18.75" customHeight="1">
      <c r="A58" s="27"/>
      <c r="B58" s="37" t="s">
        <v>59</v>
      </c>
      <c r="C58" s="22">
        <v>1</v>
      </c>
      <c r="D58" s="31"/>
      <c r="E58" s="32"/>
      <c r="F58" s="29"/>
      <c r="G58" s="29"/>
      <c r="H58" s="29"/>
      <c r="I58" s="29"/>
      <c r="J58" s="30"/>
    </row>
    <row r="59" spans="1:10" ht="19.5" customHeight="1">
      <c r="A59" s="27"/>
      <c r="B59" s="37" t="s">
        <v>60</v>
      </c>
      <c r="C59" s="22">
        <v>1.2</v>
      </c>
      <c r="D59" s="33"/>
      <c r="E59" s="34"/>
      <c r="F59" s="29"/>
      <c r="G59" s="29"/>
      <c r="H59" s="29"/>
      <c r="I59" s="29"/>
      <c r="J59" s="30"/>
    </row>
    <row r="60" spans="1:10" ht="13.8">
      <c r="A60" s="113" t="s">
        <v>102</v>
      </c>
      <c r="B60" s="141"/>
      <c r="C60" s="115"/>
      <c r="D60" s="116"/>
      <c r="E60" s="114"/>
      <c r="F60" s="83">
        <v>1</v>
      </c>
      <c r="G60" s="83"/>
      <c r="H60" s="83"/>
      <c r="I60" s="83"/>
      <c r="J60" s="84"/>
    </row>
    <row r="61" spans="1:10" ht="13.8">
      <c r="A61" s="27"/>
      <c r="B61" s="37" t="s">
        <v>61</v>
      </c>
      <c r="C61" s="22">
        <v>1</v>
      </c>
      <c r="D61" s="31"/>
      <c r="E61" s="32"/>
      <c r="F61" s="29"/>
      <c r="G61" s="29"/>
      <c r="H61" s="29"/>
      <c r="I61" s="29"/>
      <c r="J61" s="39"/>
    </row>
    <row r="62" spans="1:10" ht="13.8">
      <c r="A62" s="27"/>
      <c r="B62" s="37" t="s">
        <v>62</v>
      </c>
      <c r="C62" s="22">
        <v>1.2</v>
      </c>
      <c r="D62" s="31"/>
      <c r="E62" s="32"/>
      <c r="F62" s="29"/>
      <c r="G62" s="29"/>
      <c r="H62" s="29"/>
      <c r="I62" s="29"/>
      <c r="J62" s="39"/>
    </row>
    <row r="63" spans="1:10" ht="13.8">
      <c r="A63" s="27"/>
      <c r="B63" s="37" t="s">
        <v>63</v>
      </c>
      <c r="C63" s="22">
        <v>1.3</v>
      </c>
      <c r="D63" s="31"/>
      <c r="E63" s="32"/>
      <c r="F63" s="29"/>
      <c r="G63" s="29"/>
      <c r="H63" s="29"/>
      <c r="I63" s="29"/>
      <c r="J63" s="39"/>
    </row>
    <row r="64" spans="1:10" ht="13.8">
      <c r="A64" s="212"/>
      <c r="B64" s="37" t="s">
        <v>64</v>
      </c>
      <c r="C64" s="22">
        <v>1.5</v>
      </c>
      <c r="D64" s="33"/>
      <c r="E64" s="34"/>
      <c r="F64" s="36"/>
      <c r="G64" s="36"/>
      <c r="H64" s="36"/>
      <c r="I64" s="36"/>
      <c r="J64" s="73"/>
    </row>
    <row r="65" spans="1:10" ht="13.8">
      <c r="A65" s="205" t="s">
        <v>101</v>
      </c>
      <c r="B65" s="206"/>
      <c r="C65" s="207"/>
      <c r="D65" s="208"/>
      <c r="E65" s="209"/>
      <c r="F65" s="210">
        <v>1</v>
      </c>
      <c r="G65" s="210"/>
      <c r="H65" s="210"/>
      <c r="I65" s="210"/>
      <c r="J65" s="211"/>
    </row>
    <row r="66" spans="1:10" ht="27.6">
      <c r="A66" s="27"/>
      <c r="B66" s="37" t="s">
        <v>65</v>
      </c>
      <c r="C66" s="38" t="s">
        <v>3</v>
      </c>
      <c r="D66" s="31"/>
      <c r="E66" s="32"/>
      <c r="F66" s="29"/>
      <c r="G66" s="29"/>
      <c r="H66" s="29"/>
      <c r="I66" s="29"/>
      <c r="J66" s="39"/>
    </row>
    <row r="67" spans="1:10" ht="27.6">
      <c r="A67" s="27"/>
      <c r="B67" s="37" t="s">
        <v>66</v>
      </c>
      <c r="C67" s="22">
        <v>1.2</v>
      </c>
      <c r="D67" s="31"/>
      <c r="E67" s="32"/>
      <c r="F67" s="29"/>
      <c r="G67" s="29"/>
      <c r="H67" s="29"/>
      <c r="I67" s="29"/>
      <c r="J67" s="39"/>
    </row>
    <row r="68" spans="1:10" ht="27.6">
      <c r="A68" s="27"/>
      <c r="B68" s="37" t="s">
        <v>67</v>
      </c>
      <c r="C68" s="22">
        <v>1</v>
      </c>
      <c r="D68" s="31"/>
      <c r="E68" s="32"/>
      <c r="F68" s="29"/>
      <c r="G68" s="29"/>
      <c r="H68" s="29"/>
      <c r="I68" s="29"/>
      <c r="J68" s="39"/>
    </row>
    <row r="69" spans="1:10" ht="30.75" customHeight="1">
      <c r="A69" s="27"/>
      <c r="B69" s="37" t="s">
        <v>68</v>
      </c>
      <c r="C69" s="22"/>
      <c r="D69" s="31"/>
      <c r="E69" s="32"/>
      <c r="F69" s="29"/>
      <c r="G69" s="29"/>
      <c r="H69" s="29"/>
      <c r="I69" s="29"/>
      <c r="J69" s="39"/>
    </row>
    <row r="70" spans="1:10" ht="30" customHeight="1">
      <c r="A70" s="27"/>
      <c r="B70" s="37" t="s">
        <v>122</v>
      </c>
      <c r="C70" s="22">
        <v>0.8</v>
      </c>
      <c r="D70" s="31"/>
      <c r="E70" s="32"/>
      <c r="F70" s="29"/>
      <c r="G70" s="29"/>
      <c r="H70" s="29"/>
      <c r="I70" s="29"/>
      <c r="J70" s="39"/>
    </row>
    <row r="71" spans="1:10" ht="30" customHeight="1" thickBot="1">
      <c r="A71" s="51"/>
      <c r="B71" s="143" t="s">
        <v>123</v>
      </c>
      <c r="C71" s="90">
        <v>1</v>
      </c>
      <c r="D71" s="91"/>
      <c r="E71" s="92"/>
      <c r="F71" s="74"/>
      <c r="G71" s="74"/>
      <c r="H71" s="74"/>
      <c r="I71" s="74"/>
      <c r="J71" s="75"/>
    </row>
    <row r="72" spans="1:10" ht="14.25" customHeight="1">
      <c r="A72" s="26"/>
      <c r="B72" s="144"/>
      <c r="C72" s="35"/>
      <c r="D72" s="26"/>
      <c r="E72" s="26"/>
      <c r="F72" s="26"/>
      <c r="G72" s="26"/>
      <c r="H72" s="26"/>
      <c r="I72" s="26"/>
      <c r="J72" s="26"/>
    </row>
    <row r="73" spans="1:10" ht="14.4" thickBot="1">
      <c r="A73" s="26"/>
      <c r="B73" s="144"/>
      <c r="C73" s="35"/>
      <c r="D73" s="26"/>
      <c r="E73" s="26"/>
      <c r="F73" s="26"/>
      <c r="G73" s="26"/>
      <c r="H73" s="26"/>
      <c r="I73" s="26"/>
      <c r="J73" s="26"/>
    </row>
    <row r="74" spans="1:10" ht="13.8">
      <c r="A74" s="118" t="s">
        <v>100</v>
      </c>
      <c r="B74" s="145"/>
      <c r="C74" s="120"/>
      <c r="D74" s="121"/>
      <c r="E74" s="119"/>
      <c r="F74" s="85">
        <v>1</v>
      </c>
      <c r="G74" s="85"/>
      <c r="H74" s="85"/>
      <c r="I74" s="85"/>
      <c r="J74" s="86"/>
    </row>
    <row r="75" spans="1:10" ht="13.8">
      <c r="A75" s="27"/>
      <c r="B75" s="37" t="s">
        <v>69</v>
      </c>
      <c r="C75" s="22">
        <v>1</v>
      </c>
      <c r="D75" s="31"/>
      <c r="E75" s="32"/>
      <c r="F75" s="29"/>
      <c r="G75" s="29"/>
      <c r="H75" s="29"/>
      <c r="I75" s="29"/>
      <c r="J75" s="39"/>
    </row>
    <row r="76" spans="1:10" ht="13.8">
      <c r="A76" s="27"/>
      <c r="B76" s="37" t="s">
        <v>70</v>
      </c>
      <c r="C76" s="22">
        <v>0.3</v>
      </c>
      <c r="D76" s="31"/>
      <c r="E76" s="32"/>
      <c r="F76" s="29"/>
      <c r="G76" s="29"/>
      <c r="H76" s="29"/>
      <c r="I76" s="29"/>
      <c r="J76" s="39"/>
    </row>
    <row r="77" spans="1:10" ht="13.8">
      <c r="A77" s="27"/>
      <c r="B77" s="37" t="s">
        <v>71</v>
      </c>
      <c r="C77" s="22">
        <v>0.2</v>
      </c>
      <c r="D77" s="26"/>
      <c r="E77" s="26"/>
      <c r="F77" s="29"/>
      <c r="G77" s="29"/>
      <c r="H77" s="29"/>
      <c r="I77" s="29"/>
      <c r="J77" s="39"/>
    </row>
    <row r="78" spans="1:10" ht="13.8">
      <c r="A78" s="27"/>
      <c r="B78" s="37" t="s">
        <v>17</v>
      </c>
      <c r="C78" s="22" t="s">
        <v>18</v>
      </c>
      <c r="D78" s="33"/>
      <c r="E78" s="34"/>
      <c r="F78" s="29"/>
      <c r="G78" s="29"/>
      <c r="H78" s="29"/>
      <c r="I78" s="29"/>
      <c r="J78" s="39"/>
    </row>
    <row r="79" spans="1:10" ht="13.8">
      <c r="A79" s="122" t="s">
        <v>99</v>
      </c>
      <c r="B79" s="141"/>
      <c r="C79" s="115"/>
      <c r="D79" s="116"/>
      <c r="E79" s="114"/>
      <c r="F79" s="83">
        <v>1</v>
      </c>
      <c r="G79" s="83"/>
      <c r="H79" s="83"/>
      <c r="I79" s="83"/>
      <c r="J79" s="84"/>
    </row>
    <row r="80" spans="1:10" ht="13.8">
      <c r="A80" s="27"/>
      <c r="B80" s="37" t="s">
        <v>72</v>
      </c>
      <c r="C80" s="22">
        <v>1</v>
      </c>
      <c r="D80" s="26"/>
      <c r="E80" s="26"/>
      <c r="F80" s="29"/>
      <c r="G80" s="29"/>
      <c r="H80" s="29"/>
      <c r="I80" s="29"/>
      <c r="J80" s="39"/>
    </row>
    <row r="81" spans="1:10" ht="13.8">
      <c r="A81" s="27"/>
      <c r="B81" s="37" t="s">
        <v>73</v>
      </c>
      <c r="C81" s="22">
        <v>0.9</v>
      </c>
      <c r="D81" s="26"/>
      <c r="E81" s="26"/>
      <c r="F81" s="29"/>
      <c r="G81" s="29"/>
      <c r="H81" s="29"/>
      <c r="I81" s="29"/>
      <c r="J81" s="39"/>
    </row>
    <row r="82" spans="1:10" ht="14.4" thickBot="1">
      <c r="A82" s="27"/>
      <c r="B82" s="37" t="s">
        <v>17</v>
      </c>
      <c r="C82" s="22" t="s">
        <v>18</v>
      </c>
      <c r="D82" s="26"/>
      <c r="E82" s="26"/>
      <c r="F82" s="29"/>
      <c r="G82" s="29"/>
      <c r="H82" s="29"/>
      <c r="I82" s="29"/>
      <c r="J82" s="39"/>
    </row>
    <row r="83" spans="1:10" ht="28.2" thickBot="1">
      <c r="A83" s="61" t="s">
        <v>24</v>
      </c>
      <c r="B83" s="180" t="s">
        <v>98</v>
      </c>
      <c r="C83" s="103"/>
      <c r="D83" s="103"/>
      <c r="E83" s="105" t="s">
        <v>2</v>
      </c>
      <c r="F83" s="109">
        <f>IF(F32&gt;0,F32*F36*F39*F43*F52*F57*F60*F65*F74*F79,0)</f>
        <v>0</v>
      </c>
      <c r="G83" s="109">
        <f>IF(G32&gt;0,G32*G36*G39*G43*G52*G57*G60*G65*G74*G79,0)</f>
        <v>0</v>
      </c>
      <c r="H83" s="109">
        <f>IF(H32&gt;0,H32*H36*H39*H43*H52*H57*H60*H65*H74*H79,0)</f>
        <v>0</v>
      </c>
      <c r="I83" s="109">
        <f>IF(I32&gt;0,I32*I36*I39*I43*I52*I57*I60*I65*I74*I79,0)</f>
        <v>0</v>
      </c>
      <c r="J83" s="107">
        <f>IF(J32&gt;0,J32*J36*J39*J43*J52*J57*J60*J65*J74*J79,0)</f>
        <v>0</v>
      </c>
    </row>
    <row r="84" spans="1:10">
      <c r="A84" s="76"/>
      <c r="B84" s="146"/>
      <c r="C84" s="77"/>
      <c r="D84" s="77"/>
      <c r="E84" s="77"/>
      <c r="F84" s="78"/>
      <c r="G84" s="78"/>
      <c r="H84" s="78"/>
      <c r="I84" s="78"/>
      <c r="J84" s="79"/>
    </row>
    <row r="85" spans="1:10">
      <c r="A85" s="80"/>
      <c r="B85" s="147"/>
      <c r="C85" s="18"/>
      <c r="D85" s="18"/>
      <c r="E85" s="18"/>
      <c r="F85" s="19"/>
      <c r="G85" s="19"/>
      <c r="H85" s="19"/>
      <c r="I85" s="19"/>
      <c r="J85" s="81"/>
    </row>
    <row r="86" spans="1:10" ht="13.8" thickBot="1">
      <c r="A86" s="4"/>
      <c r="B86" s="148"/>
      <c r="C86" s="5"/>
      <c r="D86" s="5"/>
      <c r="E86" s="5"/>
      <c r="F86" s="5"/>
      <c r="G86" s="5"/>
      <c r="H86" s="5"/>
      <c r="I86" s="5"/>
      <c r="J86" s="6"/>
    </row>
    <row r="87" spans="1:10" ht="14.4" thickBot="1">
      <c r="A87" s="67"/>
      <c r="B87" s="139" t="s">
        <v>97</v>
      </c>
      <c r="C87" s="68"/>
      <c r="D87" s="68"/>
      <c r="E87" s="68"/>
      <c r="F87" s="199" t="s">
        <v>34</v>
      </c>
      <c r="G87" s="199" t="s">
        <v>35</v>
      </c>
      <c r="H87" s="199" t="s">
        <v>36</v>
      </c>
      <c r="I87" s="199" t="s">
        <v>37</v>
      </c>
      <c r="J87" s="200" t="s">
        <v>38</v>
      </c>
    </row>
    <row r="88" spans="1:10" ht="13.8">
      <c r="A88" s="27"/>
      <c r="B88" s="149"/>
      <c r="C88" s="40"/>
      <c r="D88" s="40"/>
      <c r="E88" s="28"/>
      <c r="F88" s="189" t="s">
        <v>28</v>
      </c>
      <c r="G88" s="189"/>
      <c r="H88" s="189"/>
      <c r="I88" s="189"/>
      <c r="J88" s="190"/>
    </row>
    <row r="89" spans="1:10" ht="13.8">
      <c r="A89" s="27"/>
      <c r="B89" s="149" t="s">
        <v>29</v>
      </c>
      <c r="C89" s="40"/>
      <c r="D89" s="40"/>
      <c r="E89" s="28"/>
      <c r="F89" s="184">
        <v>0</v>
      </c>
      <c r="G89" s="83"/>
      <c r="H89" s="83"/>
      <c r="I89" s="83"/>
      <c r="J89" s="84"/>
    </row>
    <row r="90" spans="1:10" ht="13.8">
      <c r="A90" s="27"/>
      <c r="B90" s="149" t="s">
        <v>30</v>
      </c>
      <c r="C90" s="40"/>
      <c r="D90" s="40"/>
      <c r="E90" s="28"/>
      <c r="F90" s="22"/>
      <c r="G90" s="184">
        <v>0</v>
      </c>
      <c r="H90" s="83"/>
      <c r="I90" s="83"/>
      <c r="J90" s="84"/>
    </row>
    <row r="91" spans="1:10" ht="13.8">
      <c r="A91" s="27"/>
      <c r="B91" s="149" t="s">
        <v>31</v>
      </c>
      <c r="C91" s="40"/>
      <c r="D91" s="40"/>
      <c r="E91" s="28"/>
      <c r="F91" s="22"/>
      <c r="G91" s="22"/>
      <c r="H91" s="184">
        <v>0</v>
      </c>
      <c r="I91" s="83"/>
      <c r="J91" s="84"/>
    </row>
    <row r="92" spans="1:10" ht="13.8">
      <c r="A92" s="27"/>
      <c r="B92" s="149" t="s">
        <v>32</v>
      </c>
      <c r="C92" s="40"/>
      <c r="D92" s="40"/>
      <c r="E92" s="28"/>
      <c r="F92" s="22"/>
      <c r="G92" s="22"/>
      <c r="H92" s="22"/>
      <c r="I92" s="184">
        <v>0</v>
      </c>
      <c r="J92" s="84"/>
    </row>
    <row r="93" spans="1:10" ht="13.8">
      <c r="A93" s="27"/>
      <c r="B93" s="149" t="s">
        <v>33</v>
      </c>
      <c r="C93" s="40"/>
      <c r="D93" s="40"/>
      <c r="E93" s="28"/>
      <c r="F93" s="22"/>
      <c r="G93" s="22"/>
      <c r="H93" s="22"/>
      <c r="I93" s="22"/>
      <c r="J93" s="185">
        <v>0</v>
      </c>
    </row>
    <row r="94" spans="1:10" ht="13.8">
      <c r="A94" s="27"/>
      <c r="B94" s="150"/>
      <c r="C94" s="26"/>
      <c r="D94" s="26"/>
      <c r="E94" s="26"/>
      <c r="F94" s="26"/>
      <c r="G94" s="26"/>
      <c r="H94" s="26"/>
      <c r="I94" s="26"/>
      <c r="J94" s="30"/>
    </row>
    <row r="95" spans="1:10" ht="13.8">
      <c r="A95" s="27"/>
      <c r="B95" s="150"/>
      <c r="C95" s="26"/>
      <c r="D95" s="26"/>
      <c r="E95" s="26"/>
      <c r="F95" s="26"/>
      <c r="G95" s="26"/>
      <c r="H95" s="26"/>
      <c r="I95" s="26"/>
      <c r="J95" s="30"/>
    </row>
    <row r="96" spans="1:10" ht="27.6">
      <c r="A96" s="41"/>
      <c r="B96" s="151" t="s">
        <v>128</v>
      </c>
      <c r="C96" s="42"/>
      <c r="D96" s="43"/>
      <c r="E96" s="42"/>
      <c r="F96" s="42"/>
      <c r="G96" s="42"/>
      <c r="H96" s="42"/>
      <c r="I96" s="42"/>
      <c r="J96" s="44"/>
    </row>
    <row r="97" spans="1:10" ht="27.6">
      <c r="A97" s="45"/>
      <c r="B97" s="152"/>
      <c r="C97" s="46"/>
      <c r="D97" s="47"/>
      <c r="E97" s="48" t="s">
        <v>87</v>
      </c>
      <c r="F97" s="191" t="s">
        <v>127</v>
      </c>
      <c r="G97" s="191"/>
      <c r="H97" s="191"/>
      <c r="I97" s="191"/>
      <c r="J97" s="192"/>
    </row>
    <row r="98" spans="1:10" ht="13.8">
      <c r="A98" s="27"/>
      <c r="B98" s="149" t="s">
        <v>92</v>
      </c>
      <c r="C98" s="40"/>
      <c r="D98" s="28"/>
      <c r="E98" s="49">
        <f>F$83</f>
        <v>0</v>
      </c>
      <c r="F98" s="49">
        <f>IF($E98&gt;0,IF($E98&gt;0,EXP(($E98+40-F89)/43)),0)</f>
        <v>0</v>
      </c>
      <c r="G98" s="49">
        <f>IF($E98&gt;0,IF($E99&gt;0,EXP(($E98+40-G89)/43)),0)</f>
        <v>0</v>
      </c>
      <c r="H98" s="49">
        <f>IF($E98&gt;0,IF($E100&gt;0,EXP(($E98+40-H89)/43)),0)</f>
        <v>0</v>
      </c>
      <c r="I98" s="49">
        <f>IF($E98&gt;0,IF($E101&gt;0,EXP(($E98+40-I89)/43)),0)</f>
        <v>0</v>
      </c>
      <c r="J98" s="50">
        <f>IF($E98&gt;0,IF($E102&gt;0,EXP(($E98+40-J89)/43)),0)</f>
        <v>0</v>
      </c>
    </row>
    <row r="99" spans="1:10" ht="13.8">
      <c r="A99" s="27"/>
      <c r="B99" s="149" t="s">
        <v>93</v>
      </c>
      <c r="C99" s="40"/>
      <c r="D99" s="28"/>
      <c r="E99" s="49">
        <f>G$83</f>
        <v>0</v>
      </c>
      <c r="F99" s="49">
        <f>IF($E99&gt;0,IF($E98&gt;0,EXP(($E99+40-G89)/43)),0)</f>
        <v>0</v>
      </c>
      <c r="G99" s="49">
        <f>IF($E99&gt;0,IF($E99&gt;0,EXP(($E99+40-G90)/43)),0)</f>
        <v>0</v>
      </c>
      <c r="H99" s="49">
        <f>IF($E99&gt;0,IF($E100&gt;0,EXP(($E99+40-H90)/43)),0)</f>
        <v>0</v>
      </c>
      <c r="I99" s="49">
        <f>IF($E99&gt;0,IF($E101&gt;0,EXP(($E99+40-I90)/43)),0)</f>
        <v>0</v>
      </c>
      <c r="J99" s="50">
        <f>IF($E99&gt;0,IF($E102&gt;0,EXP(($E99+40-J90)/43)),0)</f>
        <v>0</v>
      </c>
    </row>
    <row r="100" spans="1:10" ht="13.8">
      <c r="A100" s="27"/>
      <c r="B100" s="149" t="s">
        <v>94</v>
      </c>
      <c r="C100" s="40"/>
      <c r="D100" s="28"/>
      <c r="E100" s="49">
        <f>H$83</f>
        <v>0</v>
      </c>
      <c r="F100" s="49">
        <f>IF($E100&gt;0,IF($E98&gt;0,EXP(($E100+40-H89)/43)),0)</f>
        <v>0</v>
      </c>
      <c r="G100" s="49">
        <f>IF($E100&gt;0,IF($E99&gt;0,EXP(($E100+40-H90)/43)),0)</f>
        <v>0</v>
      </c>
      <c r="H100" s="49">
        <f>IF($E100&gt;0,IF($E100&gt;0,EXP(($E100+40-H91)/43)),0)</f>
        <v>0</v>
      </c>
      <c r="I100" s="49">
        <f>IF($E100&gt;0,IF($E101&gt;0,EXP(($E100+40-I91)/43)),0)</f>
        <v>0</v>
      </c>
      <c r="J100" s="50">
        <f>IF($E100&gt;0,IF($E102&gt;0,EXP(($E100+40-J91)/43)),0)</f>
        <v>0</v>
      </c>
    </row>
    <row r="101" spans="1:10" ht="13.8">
      <c r="A101" s="27"/>
      <c r="B101" s="149" t="s">
        <v>95</v>
      </c>
      <c r="C101" s="40"/>
      <c r="D101" s="28"/>
      <c r="E101" s="49">
        <f>I$83</f>
        <v>0</v>
      </c>
      <c r="F101" s="49">
        <f>IF($E101&gt;0,IF($E98&gt;0,EXP(($E101+40-I89)/43)),0)</f>
        <v>0</v>
      </c>
      <c r="G101" s="49">
        <f>IF($E101&gt;0,IF($E99&gt;0,EXP(($E101+40-I90)/43)),0)</f>
        <v>0</v>
      </c>
      <c r="H101" s="49">
        <f>IF($E101&gt;0,IF($E100&gt;0,EXP(($E101+40-I91)/43)),0)</f>
        <v>0</v>
      </c>
      <c r="I101" s="49">
        <f>IF($E101&gt;0,IF($E101&gt;0,EXP(($E101+40-I92)/43)),0)</f>
        <v>0</v>
      </c>
      <c r="J101" s="50">
        <f>IF($E101&gt;0,IF($E102&gt;0,EXP(($E101+40-J92)/43)),0)</f>
        <v>0</v>
      </c>
    </row>
    <row r="102" spans="1:10" ht="13.8">
      <c r="A102" s="27"/>
      <c r="B102" s="149" t="s">
        <v>96</v>
      </c>
      <c r="C102" s="40"/>
      <c r="D102" s="28"/>
      <c r="E102" s="49">
        <f>J$83</f>
        <v>0</v>
      </c>
      <c r="F102" s="49">
        <f>IF($E102&gt;0,IF($E98&gt;0,EXP(($E102+40-J89)/43)),0)</f>
        <v>0</v>
      </c>
      <c r="G102" s="49">
        <f>IF($E102&gt;0,IF($E99&gt;0,EXP(($E102+40-J90)/43)),0)</f>
        <v>0</v>
      </c>
      <c r="H102" s="49">
        <f>IF($E102&gt;0,IF($E100&gt;0,EXP(($E102+40-J91)/43)),0)</f>
        <v>0</v>
      </c>
      <c r="I102" s="49">
        <f>IF($E102&gt;0,IF($E101&gt;0,EXP(($E102+40-J92)/43)),0)</f>
        <v>0</v>
      </c>
      <c r="J102" s="50">
        <f>IF($E102&gt;0,IF($E102&gt;0,EXP(($E102+40-J93)/43)),0)</f>
        <v>0</v>
      </c>
    </row>
    <row r="103" spans="1:10" ht="13.8">
      <c r="A103" s="27"/>
      <c r="B103" s="150"/>
      <c r="C103" s="26"/>
      <c r="D103" s="32"/>
      <c r="E103" s="21"/>
      <c r="F103" s="21"/>
      <c r="G103" s="21"/>
      <c r="H103" s="21"/>
      <c r="I103" s="21"/>
      <c r="J103" s="23"/>
    </row>
    <row r="104" spans="1:10" ht="14.4" thickBot="1">
      <c r="A104" s="51"/>
      <c r="B104" s="153" t="s">
        <v>126</v>
      </c>
      <c r="C104" s="52"/>
      <c r="D104" s="53"/>
      <c r="E104" s="54"/>
      <c r="F104" s="55">
        <f>SUM(F98:F102)</f>
        <v>0</v>
      </c>
      <c r="G104" s="55">
        <f>SUM(G98:G102)</f>
        <v>0</v>
      </c>
      <c r="H104" s="55">
        <f>SUM(H98:H102)</f>
        <v>0</v>
      </c>
      <c r="I104" s="55">
        <f>SUM(I98:I102)</f>
        <v>0</v>
      </c>
      <c r="J104" s="56">
        <f>SUM(J98:J102)</f>
        <v>0</v>
      </c>
    </row>
    <row r="105" spans="1:10">
      <c r="A105" s="9"/>
      <c r="B105" s="154"/>
      <c r="C105" s="10"/>
      <c r="D105" s="10"/>
      <c r="E105" s="10"/>
      <c r="F105" s="10"/>
      <c r="G105" s="10"/>
      <c r="H105" s="10"/>
      <c r="I105" s="10"/>
      <c r="J105" s="11"/>
    </row>
    <row r="106" spans="1:10">
      <c r="A106" s="1"/>
      <c r="B106" s="158"/>
      <c r="C106" s="2"/>
      <c r="D106" s="2"/>
      <c r="E106" s="2"/>
      <c r="F106" s="2"/>
      <c r="G106" s="2"/>
      <c r="H106" s="2"/>
      <c r="I106" s="2"/>
      <c r="J106" s="3"/>
    </row>
    <row r="107" spans="1:10" ht="13.8" thickBot="1">
      <c r="A107" s="4"/>
      <c r="B107" s="148"/>
      <c r="C107" s="5"/>
      <c r="D107" s="5"/>
      <c r="E107" s="5"/>
      <c r="F107" s="5"/>
      <c r="G107" s="5"/>
      <c r="H107" s="5"/>
      <c r="I107" s="5"/>
      <c r="J107" s="6"/>
    </row>
    <row r="108" spans="1:10" ht="111" thickBot="1">
      <c r="A108" s="69" t="s">
        <v>27</v>
      </c>
      <c r="B108" s="193" t="s">
        <v>125</v>
      </c>
      <c r="C108" s="62"/>
      <c r="D108" s="71"/>
      <c r="E108" s="72" t="s">
        <v>88</v>
      </c>
      <c r="F108" s="186" t="s">
        <v>89</v>
      </c>
      <c r="G108" s="62"/>
      <c r="H108" s="186" t="s">
        <v>90</v>
      </c>
      <c r="I108" s="62"/>
      <c r="J108" s="187" t="s">
        <v>91</v>
      </c>
    </row>
    <row r="109" spans="1:10">
      <c r="A109" s="9"/>
      <c r="B109" s="155"/>
      <c r="C109" s="95"/>
      <c r="D109" s="96"/>
      <c r="E109" s="12"/>
      <c r="F109" s="12"/>
      <c r="G109" s="12"/>
      <c r="H109" s="12"/>
      <c r="I109" s="12"/>
      <c r="J109" s="13"/>
    </row>
    <row r="110" spans="1:10" ht="15.6">
      <c r="A110" s="27"/>
      <c r="B110" s="156" t="s">
        <v>34</v>
      </c>
      <c r="C110" s="110"/>
      <c r="D110" s="111"/>
      <c r="E110" s="112" t="s">
        <v>2</v>
      </c>
      <c r="F110" s="124" t="e">
        <f>43*LN(F104)-40</f>
        <v>#NUM!</v>
      </c>
      <c r="G110" s="123"/>
      <c r="H110" s="125" t="e">
        <f>F110*0.7</f>
        <v>#NUM!</v>
      </c>
      <c r="I110" s="123"/>
      <c r="J110" s="126" t="e">
        <f>F110*0.5</f>
        <v>#NUM!</v>
      </c>
    </row>
    <row r="111" spans="1:10" ht="15.6">
      <c r="A111" s="27"/>
      <c r="B111" s="156" t="s">
        <v>35</v>
      </c>
      <c r="C111" s="110"/>
      <c r="D111" s="111"/>
      <c r="E111" s="112" t="s">
        <v>2</v>
      </c>
      <c r="F111" s="125" t="e">
        <f>43*LN(G104)-40</f>
        <v>#NUM!</v>
      </c>
      <c r="G111" s="123"/>
      <c r="H111" s="125" t="e">
        <f>F111*0.7</f>
        <v>#NUM!</v>
      </c>
      <c r="I111" s="123"/>
      <c r="J111" s="126" t="e">
        <f>F111*0.5</f>
        <v>#NUM!</v>
      </c>
    </row>
    <row r="112" spans="1:10" ht="15.6">
      <c r="A112" s="27"/>
      <c r="B112" s="156" t="s">
        <v>36</v>
      </c>
      <c r="C112" s="110"/>
      <c r="D112" s="111"/>
      <c r="E112" s="112" t="s">
        <v>2</v>
      </c>
      <c r="F112" s="125" t="e">
        <f>43*LN(H104)-40</f>
        <v>#NUM!</v>
      </c>
      <c r="G112" s="123"/>
      <c r="H112" s="125" t="e">
        <f>F112*0.7</f>
        <v>#NUM!</v>
      </c>
      <c r="I112" s="123"/>
      <c r="J112" s="126" t="e">
        <f>F112*0.5</f>
        <v>#NUM!</v>
      </c>
    </row>
    <row r="113" spans="1:10" ht="15.6">
      <c r="A113" s="27"/>
      <c r="B113" s="156" t="s">
        <v>37</v>
      </c>
      <c r="C113" s="110"/>
      <c r="D113" s="111"/>
      <c r="E113" s="112" t="s">
        <v>2</v>
      </c>
      <c r="F113" s="125" t="e">
        <f>43*LN(I104)-40</f>
        <v>#NUM!</v>
      </c>
      <c r="G113" s="123"/>
      <c r="H113" s="125" t="e">
        <f>F113*0.7</f>
        <v>#NUM!</v>
      </c>
      <c r="I113" s="123"/>
      <c r="J113" s="126" t="e">
        <f>F113*0.5</f>
        <v>#NUM!</v>
      </c>
    </row>
    <row r="114" spans="1:10" ht="15.6">
      <c r="A114" s="27"/>
      <c r="B114" s="156" t="s">
        <v>38</v>
      </c>
      <c r="C114" s="110"/>
      <c r="D114" s="111"/>
      <c r="E114" s="112" t="s">
        <v>2</v>
      </c>
      <c r="F114" s="125" t="e">
        <f>43*LN(J104)-40</f>
        <v>#NUM!</v>
      </c>
      <c r="G114" s="123"/>
      <c r="H114" s="125" t="e">
        <f>F114*0.7</f>
        <v>#NUM!</v>
      </c>
      <c r="I114" s="123"/>
      <c r="J114" s="126" t="e">
        <f>F114*0.5</f>
        <v>#NUM!</v>
      </c>
    </row>
    <row r="115" spans="1:10" ht="14.4" thickBot="1">
      <c r="A115" s="51"/>
      <c r="B115" s="157"/>
      <c r="C115" s="94"/>
      <c r="D115" s="34"/>
      <c r="E115" s="54"/>
      <c r="F115" s="54"/>
      <c r="G115" s="54"/>
      <c r="H115" s="54"/>
      <c r="I115" s="54"/>
      <c r="J115" s="57"/>
    </row>
    <row r="116" spans="1:10">
      <c r="A116" s="9"/>
      <c r="B116" s="154"/>
      <c r="C116" s="10"/>
      <c r="D116" s="10"/>
      <c r="E116" s="10"/>
      <c r="F116" s="10"/>
      <c r="G116" s="10"/>
      <c r="H116" s="10"/>
      <c r="I116" s="10"/>
      <c r="J116" s="11"/>
    </row>
    <row r="117" spans="1:10" ht="13.8">
      <c r="A117" s="27" t="s">
        <v>39</v>
      </c>
      <c r="B117" s="144"/>
      <c r="C117" s="26"/>
      <c r="D117" s="26"/>
      <c r="E117" s="26"/>
      <c r="F117" s="182"/>
      <c r="G117" s="26"/>
      <c r="H117" s="26"/>
      <c r="I117" s="26"/>
      <c r="J117" s="30"/>
    </row>
    <row r="118" spans="1:10">
      <c r="A118" s="1"/>
      <c r="B118" s="158"/>
      <c r="C118" s="2"/>
      <c r="D118" s="2"/>
      <c r="E118" s="2"/>
      <c r="F118" s="2"/>
      <c r="G118" s="2"/>
      <c r="H118" s="2"/>
      <c r="I118" s="2"/>
      <c r="J118" s="3"/>
    </row>
    <row r="119" spans="1:10" ht="17.399999999999999">
      <c r="A119" s="97"/>
      <c r="B119" s="159"/>
      <c r="C119" s="98"/>
      <c r="D119" s="98"/>
      <c r="E119" s="98"/>
      <c r="F119" s="98"/>
      <c r="G119" s="98"/>
      <c r="H119" s="98"/>
      <c r="I119" s="98"/>
      <c r="J119" s="99"/>
    </row>
    <row r="120" spans="1:10" ht="17.399999999999999">
      <c r="A120" s="100"/>
      <c r="B120" s="160"/>
      <c r="C120" s="101"/>
      <c r="D120" s="101"/>
      <c r="E120" s="101"/>
      <c r="F120" s="101"/>
      <c r="G120" s="101"/>
      <c r="H120" s="101"/>
      <c r="I120" s="101"/>
      <c r="J120" s="102"/>
    </row>
    <row r="121" spans="1:10" ht="17.399999999999999">
      <c r="A121" s="100"/>
      <c r="B121" s="160"/>
      <c r="C121" s="101"/>
      <c r="D121" s="101"/>
      <c r="E121" s="101"/>
      <c r="F121" s="101"/>
      <c r="G121" s="101"/>
      <c r="H121" s="101"/>
      <c r="I121" s="101"/>
      <c r="J121" s="102"/>
    </row>
    <row r="122" spans="1:10" ht="17.399999999999999">
      <c r="A122" s="100"/>
      <c r="B122" s="160"/>
      <c r="C122" s="101"/>
      <c r="D122" s="101"/>
      <c r="E122" s="101"/>
      <c r="F122" s="101"/>
      <c r="G122" s="101"/>
      <c r="H122" s="101"/>
      <c r="I122" s="101"/>
      <c r="J122" s="102"/>
    </row>
    <row r="123" spans="1:10" ht="17.399999999999999">
      <c r="A123" s="100"/>
      <c r="B123" s="160"/>
      <c r="C123" s="101"/>
      <c r="D123" s="101"/>
      <c r="E123" s="101"/>
      <c r="F123" s="101"/>
      <c r="G123" s="101"/>
      <c r="H123" s="101"/>
      <c r="I123" s="101"/>
      <c r="J123" s="102"/>
    </row>
    <row r="124" spans="1:10" ht="17.399999999999999">
      <c r="A124" s="100"/>
      <c r="B124" s="160"/>
      <c r="C124" s="101"/>
      <c r="D124" s="101"/>
      <c r="E124" s="101"/>
      <c r="F124" s="101"/>
      <c r="G124" s="101"/>
      <c r="H124" s="101"/>
      <c r="I124" s="101"/>
      <c r="J124" s="102"/>
    </row>
    <row r="125" spans="1:10" ht="13.5" customHeight="1">
      <c r="A125" s="1"/>
      <c r="B125" s="158"/>
      <c r="C125" s="2"/>
      <c r="D125" s="2"/>
      <c r="E125" s="2"/>
      <c r="F125" s="2"/>
      <c r="G125" s="2"/>
      <c r="H125" s="2"/>
      <c r="I125" s="2"/>
      <c r="J125" s="3"/>
    </row>
    <row r="126" spans="1:10" ht="13.5" customHeight="1">
      <c r="A126" s="1"/>
      <c r="B126" s="158"/>
      <c r="C126" s="2"/>
      <c r="D126" s="2"/>
      <c r="E126" s="2"/>
      <c r="F126" s="2"/>
      <c r="G126" s="2"/>
      <c r="H126" s="2"/>
      <c r="I126" s="2"/>
      <c r="J126" s="3"/>
    </row>
    <row r="127" spans="1:10">
      <c r="A127" s="1"/>
      <c r="B127" s="158"/>
      <c r="C127" s="2"/>
      <c r="D127" s="2"/>
      <c r="E127" s="2"/>
      <c r="F127" s="2"/>
      <c r="G127" s="2"/>
      <c r="H127" s="2"/>
      <c r="I127" s="2"/>
      <c r="J127" s="3"/>
    </row>
    <row r="128" spans="1:10" ht="13.8">
      <c r="A128" s="27" t="s">
        <v>124</v>
      </c>
      <c r="B128" s="144"/>
      <c r="C128" s="26"/>
      <c r="D128" s="26"/>
      <c r="E128" s="26"/>
      <c r="F128" s="26"/>
      <c r="G128" s="26"/>
      <c r="H128" s="26"/>
      <c r="I128" s="26"/>
      <c r="J128" s="30"/>
    </row>
    <row r="129" spans="1:10" ht="13.8">
      <c r="A129" s="27" t="s">
        <v>4</v>
      </c>
      <c r="B129" s="144"/>
      <c r="C129" s="26"/>
      <c r="D129" s="26"/>
      <c r="E129" s="26"/>
      <c r="F129" s="26"/>
      <c r="G129" s="26"/>
      <c r="H129" s="26"/>
      <c r="I129" s="26"/>
      <c r="J129" s="30"/>
    </row>
    <row r="130" spans="1:10" ht="13.8">
      <c r="A130" s="195"/>
      <c r="B130" s="161"/>
      <c r="C130" s="26"/>
      <c r="D130" s="26"/>
      <c r="E130" s="26"/>
      <c r="F130" s="26"/>
      <c r="G130" s="26"/>
      <c r="H130" s="26"/>
      <c r="I130" s="26"/>
      <c r="J130" s="30"/>
    </row>
    <row r="131" spans="1:10" ht="13.8" thickBot="1">
      <c r="A131" s="4"/>
      <c r="B131" s="148"/>
      <c r="C131" s="5"/>
      <c r="D131" s="5"/>
      <c r="E131" s="5"/>
      <c r="F131" s="5"/>
      <c r="G131" s="5"/>
      <c r="H131" s="5"/>
      <c r="I131" s="5"/>
      <c r="J131" s="6"/>
    </row>
  </sheetData>
  <sheetProtection selectLockedCells="1" selectUnlockedCells="1"/>
  <phoneticPr fontId="0" type="noConversion"/>
  <printOptions horizontalCentered="1"/>
  <pageMargins left="0.6692913385826772" right="7.874015748031496E-2" top="0.6692913385826772" bottom="0.51181102362204722" header="0.39370078740157483" footer="0.31496062992125984"/>
  <pageSetup paperSize="9" scale="50" fitToHeight="2" orientation="portrait" r:id="rId1"/>
  <headerFooter alignWithMargins="0">
    <oddHeader>&amp;C&amp;11beco Economie bernoise, Protection contre les immissions, Laupenstrasse 22, 3011 Bern</oddHeader>
    <oddFooter>&amp;C&amp;11Seite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Tabelle1</vt:lpstr>
      <vt:lpstr>Tabelle2</vt:lpstr>
      <vt:lpstr>Tabelle3</vt:lpstr>
      <vt:lpstr>Tabelle4</vt:lpstr>
      <vt:lpstr>Tabelle5</vt:lpstr>
      <vt:lpstr>Tabelle1!Druckbereich</vt:lpstr>
    </vt:vector>
  </TitlesOfParts>
  <Company>KIGA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</dc:creator>
  <cp:lastModifiedBy>Sommer Gabriela, WEU-AWI-STAB-IE</cp:lastModifiedBy>
  <cp:lastPrinted>2012-12-04T16:34:28Z</cp:lastPrinted>
  <dcterms:created xsi:type="dcterms:W3CDTF">1999-09-29T09:48:58Z</dcterms:created>
  <dcterms:modified xsi:type="dcterms:W3CDTF">2021-02-09T14:48:06Z</dcterms:modified>
</cp:coreProperties>
</file>