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Q:\AWI\Stab\Komm\Internet\newweb\5_Umsetzung\DAM_AUE\Luft\"/>
    </mc:Choice>
  </mc:AlternateContent>
  <bookViews>
    <workbookView xWindow="-60" yWindow="-156" windowWidth="11520" windowHeight="6228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</sheets>
  <definedNames>
    <definedName name="_xlnm.Print_Area" localSheetId="0">Tabelle1!$A$1:$J$153</definedName>
  </definedNames>
  <calcPr calcId="162913"/>
</workbook>
</file>

<file path=xl/calcChain.xml><?xml version="1.0" encoding="utf-8"?>
<calcChain xmlns="http://schemas.openxmlformats.org/spreadsheetml/2006/main">
  <c r="A134" i="1" l="1"/>
  <c r="F31" i="1"/>
  <c r="F33" i="1" s="1"/>
  <c r="F87" i="1" s="1"/>
  <c r="E102" i="1" s="1"/>
  <c r="G31" i="1"/>
  <c r="G33" i="1" s="1"/>
  <c r="G87" i="1" s="1"/>
  <c r="E103" i="1" s="1"/>
  <c r="H31" i="1"/>
  <c r="H33" i="1" s="1"/>
  <c r="H87" i="1" s="1"/>
  <c r="E104" i="1" s="1"/>
  <c r="I31" i="1"/>
  <c r="I33" i="1" s="1"/>
  <c r="I87" i="1" s="1"/>
  <c r="E105" i="1" s="1"/>
  <c r="J31" i="1"/>
  <c r="J33" i="1" s="1"/>
  <c r="J87" i="1" s="1"/>
  <c r="E106" i="1" s="1"/>
  <c r="F104" i="1" l="1"/>
  <c r="G104" i="1"/>
  <c r="J104" i="1"/>
  <c r="I104" i="1"/>
  <c r="H104" i="1"/>
  <c r="G103" i="1"/>
  <c r="J103" i="1"/>
  <c r="F103" i="1"/>
  <c r="H103" i="1"/>
  <c r="I103" i="1"/>
  <c r="H106" i="1"/>
  <c r="J106" i="1"/>
  <c r="F106" i="1"/>
  <c r="G106" i="1"/>
  <c r="I106" i="1"/>
  <c r="H102" i="1"/>
  <c r="H108" i="1" s="1"/>
  <c r="F116" i="1" s="1"/>
  <c r="I102" i="1"/>
  <c r="G102" i="1"/>
  <c r="G108" i="1" s="1"/>
  <c r="F115" i="1" s="1"/>
  <c r="F102" i="1"/>
  <c r="J102" i="1"/>
  <c r="J108" i="1" s="1"/>
  <c r="F118" i="1" s="1"/>
  <c r="G105" i="1"/>
  <c r="I105" i="1"/>
  <c r="J105" i="1"/>
  <c r="F105" i="1"/>
  <c r="H105" i="1"/>
  <c r="H118" i="1" l="1"/>
  <c r="J118" i="1"/>
  <c r="F108" i="1"/>
  <c r="F114" i="1" s="1"/>
  <c r="H115" i="1"/>
  <c r="J115" i="1"/>
  <c r="H116" i="1"/>
  <c r="J116" i="1"/>
  <c r="I108" i="1"/>
  <c r="F117" i="1" s="1"/>
  <c r="H114" i="1" l="1"/>
  <c r="J114" i="1"/>
  <c r="J117" i="1"/>
  <c r="H117" i="1"/>
</calcChain>
</file>

<file path=xl/sharedStrings.xml><?xml version="1.0" encoding="utf-8"?>
<sst xmlns="http://schemas.openxmlformats.org/spreadsheetml/2006/main" count="180" uniqueCount="137">
  <si>
    <t>Berechnung von Mindestabständen bei Tierhaltungsanlagen (nach FAT-Berichte Nr. 476)</t>
  </si>
  <si>
    <t>Name:</t>
  </si>
  <si>
    <t>Telefon-Nr:</t>
  </si>
  <si>
    <t>Vorname:</t>
  </si>
  <si>
    <t>Datum:</t>
  </si>
  <si>
    <t>Strasse:</t>
  </si>
  <si>
    <t>Sachbearbeiter:</t>
  </si>
  <si>
    <t>Ort:</t>
  </si>
  <si>
    <t>Variante:</t>
  </si>
  <si>
    <t>Tabelle 1</t>
  </si>
  <si>
    <t>Geruchsbelastungsfaktoren (fg)</t>
  </si>
  <si>
    <t>Stall 1</t>
  </si>
  <si>
    <t>Stall 2</t>
  </si>
  <si>
    <t>Stall 3</t>
  </si>
  <si>
    <t>Stall 4</t>
  </si>
  <si>
    <t>Stall 5</t>
  </si>
  <si>
    <t>Tierart (i)</t>
  </si>
  <si>
    <t>GB-Faktor   (fg)</t>
  </si>
  <si>
    <t>Korrektur für Weide*</t>
  </si>
  <si>
    <t>Tier
einheit</t>
  </si>
  <si>
    <t>Eingabe
Anzahl (Z)</t>
  </si>
  <si>
    <t>Rindvieh*</t>
  </si>
  <si>
    <t>Aufzucht-Kälber, Rinder, Kühe, Pferde</t>
  </si>
  <si>
    <t>GVE</t>
  </si>
  <si>
    <t>Schafe*</t>
  </si>
  <si>
    <t>geschlechtsreife männnliche Tiere</t>
  </si>
  <si>
    <t>Tier</t>
  </si>
  <si>
    <t>weibliche und Jungtiere</t>
  </si>
  <si>
    <t>Ziegen*</t>
  </si>
  <si>
    <t>Schweine</t>
  </si>
  <si>
    <t>Ferkel                                               - 25 kg</t>
  </si>
  <si>
    <t>Vormast und Aufzucht                 25- 60 kg</t>
  </si>
  <si>
    <t>Vor-, Endmast und Aufzucht       25- 110 kg</t>
  </si>
  <si>
    <t>Endmast und Aufzucht                60- 110 kg</t>
  </si>
  <si>
    <t>Jungsauen</t>
  </si>
  <si>
    <t>Galtsauen, tragende Sauen</t>
  </si>
  <si>
    <t>Säugende Sauen mit Ferkeln</t>
  </si>
  <si>
    <t>Eber</t>
  </si>
  <si>
    <t>Geflügel</t>
  </si>
  <si>
    <t>Hühner, Aufzucht und Mast</t>
  </si>
  <si>
    <t>Legehennen, Elterntiere, Trutenaufzucht</t>
  </si>
  <si>
    <t>Trutenelterntiere, Trutenmast</t>
  </si>
  <si>
    <t>Mastkälber</t>
  </si>
  <si>
    <t>Mastkälber bis 100 kg (bis 2,5 Monate)</t>
  </si>
  <si>
    <t>Mastkälber über 100 kg (über 2,5 Monate)</t>
  </si>
  <si>
    <t>Kaninchen</t>
  </si>
  <si>
    <t xml:space="preserve">Kaninchen </t>
  </si>
  <si>
    <t>Ergebnis 
Formel 1</t>
  </si>
  <si>
    <t>Total Geruchsbelastung (GB) = SummeZi*fgi</t>
  </si>
  <si>
    <t>GB</t>
  </si>
  <si>
    <t>Ergebnis 
Formel 2</t>
  </si>
  <si>
    <t>Normabstand (N) = 43 * ln (GB) - 40</t>
  </si>
  <si>
    <t>m</t>
  </si>
  <si>
    <t>Tabelle 2</t>
  </si>
  <si>
    <t>Korrekturfaktoren fk für Mindestabstand</t>
  </si>
  <si>
    <t>Kriterium</t>
  </si>
  <si>
    <t>Korrektur-faktor (fk)</t>
  </si>
  <si>
    <t>Eingabe Korrektur-faktor (fk)</t>
  </si>
  <si>
    <t>1. Geländeform</t>
  </si>
  <si>
    <t xml:space="preserve"> - relativ ebenes Terrain</t>
  </si>
  <si>
    <t xml:space="preserve"> - am Hang oder am Rand eines Hanges oder</t>
  </si>
  <si>
    <t xml:space="preserve">    in einem engen Tal oder in Talkessel</t>
  </si>
  <si>
    <t>2. Höhenlage</t>
  </si>
  <si>
    <t xml:space="preserve"> - unter                         600 m ü.M.</t>
  </si>
  <si>
    <t xml:space="preserve"> - zwischen                  600 - 1000 m ü.M.</t>
  </si>
  <si>
    <t xml:space="preserve"> - über                         1000 m ü.M.</t>
  </si>
  <si>
    <t>3. Aufstallung / Entmistungssystem</t>
  </si>
  <si>
    <t xml:space="preserve"> - Rindvieh, Pferde,Ziegen, Schafe</t>
  </si>
  <si>
    <t xml:space="preserve"> - Offenfrontstall, Kaltstall, Freilaufstall</t>
  </si>
  <si>
    <t xml:space="preserve"> - Schweine, Mastkälber  ohne Strohfilter</t>
  </si>
  <si>
    <t xml:space="preserve">                                            mit Strohfilter</t>
  </si>
  <si>
    <t xml:space="preserve"> - Geflügel: Freilauf, Tiere oft draussen</t>
  </si>
  <si>
    <t xml:space="preserve"> - Geschlossener Stall</t>
  </si>
  <si>
    <t xml:space="preserve">   Schweine/Mastkälber</t>
  </si>
  <si>
    <t xml:space="preserve">   Geflügel</t>
  </si>
  <si>
    <t>4. Hofdüngerproduktion</t>
  </si>
  <si>
    <t xml:space="preserve"> - Vorwiegend Festmist</t>
  </si>
  <si>
    <t xml:space="preserve"> - Vorwiegend Flüssigmist</t>
  </si>
  <si>
    <t xml:space="preserve">   mit Umspühlsystem od. offenem Lagerbeh.</t>
  </si>
  <si>
    <t xml:space="preserve">   ohne Umspühlsyst. + geschlossener Lagerbeh.</t>
  </si>
  <si>
    <t>5. Sauberkeit</t>
  </si>
  <si>
    <t xml:space="preserve">  - gut bis zufriedenstellend</t>
  </si>
  <si>
    <t xml:space="preserve">  - mangelhaft bis schlecht</t>
  </si>
  <si>
    <t>6. Fütterung</t>
  </si>
  <si>
    <t>- Getreide, Kartoffeln, Gras, Milch usw.</t>
  </si>
  <si>
    <t>- Schotte über 20 % der Futtermenge (in TS)</t>
  </si>
  <si>
    <t>- Küchenabfälle über 20 % der Futtermenge (in TS)</t>
  </si>
  <si>
    <t>- Kadaver, Schlachtabfälle</t>
  </si>
  <si>
    <t>7. Lüftung</t>
  </si>
  <si>
    <t xml:space="preserve"> - Lüftung seitlich oder über Kamin  mit "Hut"
   keine Schutzobjekte im Nahbereich </t>
  </si>
  <si>
    <t xml:space="preserve">
1.0</t>
  </si>
  <si>
    <t xml:space="preserve">  - Schutzobjekte im Nahbereich 
    (Abluftführung nicht gegen Schutzobjekte)</t>
  </si>
  <si>
    <t xml:space="preserve"> - Grossflächiger Bodennaher Luftaustritt
    (z.B. Biofilter, Offenfrontstall)</t>
  </si>
  <si>
    <t xml:space="preserve"> -  Kaminlüftung senkrecht über Dach</t>
  </si>
  <si>
    <t xml:space="preserve">    Kamin-H über Dach  &gt; 1.5 m, Gebäude-H &gt; 10 m</t>
  </si>
  <si>
    <t xml:space="preserve">    Kamin-H über Dach  &lt; 1.5 m, Gebäude-H &lt; 10 m</t>
  </si>
  <si>
    <t>8. Geruchsreduzierung Stallabluft</t>
  </si>
  <si>
    <t xml:space="preserve">  - keine Geruchsreduzierung</t>
  </si>
  <si>
    <t xml:space="preserve">  - Biowäscher    bei 80 % Wirkungsgrad</t>
  </si>
  <si>
    <t xml:space="preserve">  - Biofilter           bei 90 % Wirkungsgrad</t>
  </si>
  <si>
    <t>9. Geruchsreduzierung bei der Güllenlagerung</t>
  </si>
  <si>
    <t xml:space="preserve"> - keine</t>
  </si>
  <si>
    <t xml:space="preserve"> - Güllebelüftung, Biogasanlage</t>
  </si>
  <si>
    <t xml:space="preserve"> - übrige Verfahren nach Wirkungsgrad</t>
  </si>
  <si>
    <t>.....</t>
  </si>
  <si>
    <t>Ergebnis 
Formel 3</t>
  </si>
  <si>
    <t>Mindestabstand (MA) = N * fk1 * fk2 *....fk9</t>
  </si>
  <si>
    <t>Gebäudeabstände</t>
  </si>
  <si>
    <t>Eingabe Abstand zwischen Gebäuden</t>
  </si>
  <si>
    <t xml:space="preserve"> Abstand von Stall 1 zu</t>
  </si>
  <si>
    <t xml:space="preserve"> Abstand von Stall 2 zu</t>
  </si>
  <si>
    <t xml:space="preserve"> Abstand von Stall 3 zu</t>
  </si>
  <si>
    <t xml:space="preserve"> Abstand von Stall 4 zu</t>
  </si>
  <si>
    <t xml:space="preserve"> Abstand von Stall 5 zu</t>
  </si>
  <si>
    <t>Gewichtete Geruchsbelastung bei mehreren Ställen</t>
  </si>
  <si>
    <t>Mindest-abstand</t>
  </si>
  <si>
    <t xml:space="preserve">Gewichtete Geruchsbelastung </t>
  </si>
  <si>
    <t xml:space="preserve"> Beeinflussung durch Stall 1</t>
  </si>
  <si>
    <t xml:space="preserve"> Beeinflussung durch Stall 2</t>
  </si>
  <si>
    <t xml:space="preserve"> Beeinflussung durch Stall 3</t>
  </si>
  <si>
    <t xml:space="preserve"> Beeinflussung durch Stall 4</t>
  </si>
  <si>
    <t xml:space="preserve"> Beeinflussung durch Stall 5</t>
  </si>
  <si>
    <t xml:space="preserve"> Gewichtete Geruchsbelastung pro Stall</t>
  </si>
  <si>
    <t>Ergebnis 
Formel 4</t>
  </si>
  <si>
    <t>Gewichteter Mindestabstand von 
mehreren Ställen</t>
  </si>
  <si>
    <t>gegenüber</t>
  </si>
  <si>
    <t>Wohn-
zone 
= 100 %</t>
  </si>
  <si>
    <t>gem.
Zone
= 70 %</t>
  </si>
  <si>
    <t>Landw.
Zone
= 50 %</t>
  </si>
  <si>
    <t xml:space="preserve"> Stall 1</t>
  </si>
  <si>
    <t xml:space="preserve"> Stall 2</t>
  </si>
  <si>
    <t xml:space="preserve"> Stall 3</t>
  </si>
  <si>
    <t xml:space="preserve"> Stall 4</t>
  </si>
  <si>
    <t xml:space="preserve"> Stall 5</t>
  </si>
  <si>
    <t xml:space="preserve"> Bemerkungen:</t>
  </si>
  <si>
    <t xml:space="preserve">Laupenstrasse 22, 3011 Bern </t>
  </si>
  <si>
    <t>beco, Geschäftsbereich Immissionsschutz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</si>
</sst>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1" formatCode="dd/mm/yy"/>
    <numFmt numFmtId="185" formatCode="dd/mm/yy;@"/>
  </numFmts>
  <fonts count="14" x14ac:knownFonts="1">
    <font>
      <sz val="10"/>
      <name val="Arial"/>
    </font>
    <font>
      <b/>
      <sz val="10"/>
      <name val="Arial"/>
    </font>
    <font>
      <b/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2" fillId="0" borderId="13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Border="1" applyAlignment="1">
      <alignment vertical="center"/>
    </xf>
    <xf numFmtId="2" fontId="2" fillId="0" borderId="0" xfId="0" applyNumberFormat="1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justify"/>
    </xf>
    <xf numFmtId="0" fontId="4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vertical="justify"/>
    </xf>
    <xf numFmtId="0" fontId="4" fillId="0" borderId="18" xfId="0" applyFont="1" applyBorder="1" applyAlignment="1">
      <alignment vertical="justify"/>
    </xf>
    <xf numFmtId="0" fontId="4" fillId="0" borderId="0" xfId="0" applyFont="1" applyBorder="1"/>
    <xf numFmtId="0" fontId="4" fillId="0" borderId="1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0" borderId="0" xfId="0" applyFont="1" applyBorder="1" applyAlignment="1">
      <alignment horizontal="center"/>
    </xf>
    <xf numFmtId="0" fontId="4" fillId="0" borderId="24" xfId="0" applyFont="1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wrapText="1"/>
    </xf>
    <xf numFmtId="0" fontId="4" fillId="0" borderId="25" xfId="0" applyFont="1" applyBorder="1"/>
    <xf numFmtId="0" fontId="4" fillId="0" borderId="26" xfId="0" applyFont="1" applyBorder="1"/>
    <xf numFmtId="0" fontId="5" fillId="0" borderId="1" xfId="0" applyFont="1" applyBorder="1"/>
    <xf numFmtId="0" fontId="5" fillId="0" borderId="26" xfId="0" applyFont="1" applyBorder="1"/>
    <xf numFmtId="0" fontId="5" fillId="0" borderId="18" xfId="0" applyFont="1" applyBorder="1"/>
    <xf numFmtId="0" fontId="5" fillId="0" borderId="27" xfId="0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15" xfId="0" applyFont="1" applyBorder="1" applyAlignment="1">
      <alignment horizontal="center" vertical="justify"/>
    </xf>
    <xf numFmtId="2" fontId="4" fillId="0" borderId="28" xfId="0" applyNumberFormat="1" applyFont="1" applyBorder="1" applyAlignment="1" applyProtection="1">
      <alignment horizontal="center" vertical="center"/>
    </xf>
    <xf numFmtId="2" fontId="4" fillId="0" borderId="29" xfId="0" applyNumberFormat="1" applyFont="1" applyBorder="1" applyAlignment="1" applyProtection="1">
      <alignment horizontal="center" vertical="center"/>
    </xf>
    <xf numFmtId="0" fontId="4" fillId="0" borderId="3" xfId="0" applyFont="1" applyBorder="1"/>
    <xf numFmtId="0" fontId="4" fillId="0" borderId="30" xfId="0" applyFont="1" applyBorder="1"/>
    <xf numFmtId="0" fontId="4" fillId="0" borderId="31" xfId="0" applyFont="1" applyBorder="1"/>
    <xf numFmtId="0" fontId="4" fillId="0" borderId="32" xfId="0" applyFont="1" applyBorder="1"/>
    <xf numFmtId="2" fontId="4" fillId="0" borderId="33" xfId="0" applyNumberFormat="1" applyFont="1" applyBorder="1" applyAlignment="1" applyProtection="1">
      <alignment horizontal="center" vertical="center"/>
    </xf>
    <xf numFmtId="2" fontId="4" fillId="0" borderId="34" xfId="0" applyNumberFormat="1" applyFont="1" applyBorder="1" applyAlignment="1" applyProtection="1">
      <alignment horizontal="center" vertical="center"/>
    </xf>
    <xf numFmtId="0" fontId="4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2" fontId="5" fillId="0" borderId="40" xfId="0" applyNumberFormat="1" applyFont="1" applyBorder="1" applyAlignment="1" applyProtection="1">
      <alignment horizontal="center" vertical="center"/>
    </xf>
    <xf numFmtId="2" fontId="5" fillId="0" borderId="13" xfId="0" applyNumberFormat="1" applyFont="1" applyBorder="1" applyAlignment="1" applyProtection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7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41" xfId="0" applyFont="1" applyBorder="1"/>
    <xf numFmtId="0" fontId="4" fillId="0" borderId="42" xfId="0" applyFont="1" applyBorder="1"/>
    <xf numFmtId="0" fontId="4" fillId="0" borderId="43" xfId="0" applyFont="1" applyBorder="1"/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2" fontId="2" fillId="0" borderId="9" xfId="0" applyNumberFormat="1" applyFont="1" applyBorder="1" applyAlignment="1" applyProtection="1">
      <alignment horizontal="center" vertical="center"/>
    </xf>
    <xf numFmtId="2" fontId="2" fillId="0" borderId="10" xfId="0" applyNumberFormat="1" applyFont="1" applyBorder="1" applyAlignment="1" applyProtection="1">
      <alignment horizontal="center" vertical="center"/>
    </xf>
    <xf numFmtId="0" fontId="1" fillId="0" borderId="1" xfId="0" applyFont="1" applyBorder="1" applyAlignment="1">
      <alignment vertical="center" wrapText="1"/>
    </xf>
    <xf numFmtId="2" fontId="2" fillId="0" borderId="2" xfId="0" applyNumberFormat="1" applyFont="1" applyBorder="1" applyAlignment="1" applyProtection="1">
      <alignment horizontal="center" vertical="center"/>
    </xf>
    <xf numFmtId="0" fontId="3" fillId="2" borderId="44" xfId="0" applyFont="1" applyFill="1" applyBorder="1"/>
    <xf numFmtId="176" fontId="4" fillId="2" borderId="15" xfId="0" applyNumberFormat="1" applyFont="1" applyFill="1" applyBorder="1" applyAlignment="1">
      <alignment horizontal="center"/>
    </xf>
    <xf numFmtId="176" fontId="4" fillId="2" borderId="16" xfId="0" applyNumberFormat="1" applyFont="1" applyFill="1" applyBorder="1" applyAlignment="1">
      <alignment horizontal="center"/>
    </xf>
    <xf numFmtId="176" fontId="4" fillId="2" borderId="11" xfId="0" applyNumberFormat="1" applyFont="1" applyFill="1" applyBorder="1" applyAlignment="1">
      <alignment horizontal="center"/>
    </xf>
    <xf numFmtId="176" fontId="4" fillId="2" borderId="12" xfId="0" applyNumberFormat="1" applyFont="1" applyFill="1" applyBorder="1" applyAlignment="1">
      <alignment horizontal="center"/>
    </xf>
    <xf numFmtId="0" fontId="8" fillId="2" borderId="44" xfId="0" applyFont="1" applyFill="1" applyBorder="1"/>
    <xf numFmtId="2" fontId="4" fillId="2" borderId="15" xfId="0" applyNumberFormat="1" applyFont="1" applyFill="1" applyBorder="1" applyAlignment="1">
      <alignment horizontal="center"/>
    </xf>
    <xf numFmtId="2" fontId="4" fillId="2" borderId="16" xfId="0" applyNumberFormat="1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176" fontId="4" fillId="0" borderId="15" xfId="0" applyNumberFormat="1" applyFont="1" applyBorder="1" applyAlignment="1">
      <alignment horizontal="center"/>
    </xf>
    <xf numFmtId="0" fontId="4" fillId="0" borderId="44" xfId="0" applyFont="1" applyBorder="1"/>
    <xf numFmtId="0" fontId="0" fillId="0" borderId="47" xfId="0" applyBorder="1"/>
    <xf numFmtId="0" fontId="0" fillId="0" borderId="48" xfId="0" applyBorder="1"/>
    <xf numFmtId="0" fontId="8" fillId="0" borderId="49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50" xfId="0" applyFont="1" applyBorder="1"/>
    <xf numFmtId="0" fontId="8" fillId="0" borderId="44" xfId="0" applyFont="1" applyBorder="1"/>
    <xf numFmtId="0" fontId="8" fillId="0" borderId="51" xfId="0" applyFont="1" applyBorder="1"/>
    <xf numFmtId="0" fontId="10" fillId="0" borderId="7" xfId="0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2" fontId="10" fillId="0" borderId="40" xfId="0" applyNumberFormat="1" applyFont="1" applyBorder="1" applyAlignment="1" applyProtection="1">
      <alignment horizontal="center" vertical="center"/>
    </xf>
    <xf numFmtId="2" fontId="10" fillId="0" borderId="13" xfId="0" applyNumberFormat="1" applyFont="1" applyBorder="1" applyAlignment="1" applyProtection="1">
      <alignment horizontal="center" vertical="center"/>
    </xf>
    <xf numFmtId="0" fontId="10" fillId="0" borderId="40" xfId="0" applyFont="1" applyBorder="1" applyAlignment="1">
      <alignment horizontal="center" vertical="center"/>
    </xf>
    <xf numFmtId="2" fontId="10" fillId="0" borderId="14" xfId="0" applyNumberFormat="1" applyFont="1" applyBorder="1" applyAlignment="1" applyProtection="1">
      <alignment horizontal="center" vertical="center"/>
    </xf>
    <xf numFmtId="0" fontId="10" fillId="0" borderId="26" xfId="0" applyFont="1" applyBorder="1"/>
    <xf numFmtId="0" fontId="10" fillId="0" borderId="18" xfId="0" applyFont="1" applyBorder="1"/>
    <xf numFmtId="0" fontId="10" fillId="0" borderId="15" xfId="0" applyFont="1" applyBorder="1" applyAlignment="1">
      <alignment horizontal="center"/>
    </xf>
    <xf numFmtId="0" fontId="4" fillId="2" borderId="49" xfId="0" applyFont="1" applyFill="1" applyBorder="1"/>
    <xf numFmtId="0" fontId="4" fillId="2" borderId="18" xfId="0" applyFont="1" applyFill="1" applyBorder="1"/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35" xfId="0" applyFont="1" applyFill="1" applyBorder="1"/>
    <xf numFmtId="0" fontId="4" fillId="2" borderId="37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52" xfId="0" applyFont="1" applyFill="1" applyBorder="1"/>
    <xf numFmtId="0" fontId="4" fillId="2" borderId="49" xfId="0" applyFont="1" applyFill="1" applyBorder="1" applyAlignment="1">
      <alignment horizontal="left"/>
    </xf>
    <xf numFmtId="0" fontId="5" fillId="0" borderId="53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1" fontId="10" fillId="0" borderId="54" xfId="0" applyNumberFormat="1" applyFont="1" applyBorder="1" applyAlignment="1" applyProtection="1">
      <alignment horizontal="center" vertical="center"/>
    </xf>
    <xf numFmtId="1" fontId="10" fillId="2" borderId="28" xfId="0" applyNumberFormat="1" applyFont="1" applyFill="1" applyBorder="1" applyAlignment="1" applyProtection="1">
      <alignment horizontal="center" vertical="center"/>
      <protection hidden="1"/>
    </xf>
    <xf numFmtId="1" fontId="10" fillId="2" borderId="28" xfId="0" applyNumberFormat="1" applyFont="1" applyFill="1" applyBorder="1" applyAlignment="1" applyProtection="1">
      <alignment horizontal="center" vertical="center"/>
    </xf>
    <xf numFmtId="1" fontId="10" fillId="2" borderId="29" xfId="0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4" fillId="0" borderId="53" xfId="0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2" fontId="6" fillId="2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6" fillId="0" borderId="15" xfId="0" applyNumberFormat="1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wrapText="1"/>
    </xf>
    <xf numFmtId="0" fontId="0" fillId="0" borderId="0" xfId="0" applyAlignment="1">
      <alignment wrapText="1"/>
    </xf>
    <xf numFmtId="0" fontId="4" fillId="0" borderId="1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wrapText="1"/>
    </xf>
    <xf numFmtId="0" fontId="4" fillId="0" borderId="15" xfId="0" applyFont="1" applyBorder="1" applyAlignment="1">
      <alignment vertical="justify" wrapText="1"/>
    </xf>
    <xf numFmtId="0" fontId="4" fillId="2" borderId="18" xfId="0" applyFont="1" applyFill="1" applyBorder="1" applyAlignment="1">
      <alignment wrapText="1"/>
    </xf>
    <xf numFmtId="0" fontId="4" fillId="0" borderId="15" xfId="0" applyFont="1" applyBorder="1" applyAlignment="1" applyProtection="1">
      <alignment wrapText="1"/>
      <protection locked="0"/>
    </xf>
    <xf numFmtId="0" fontId="4" fillId="0" borderId="32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2" borderId="37" xfId="0" applyFont="1" applyFill="1" applyBorder="1" applyAlignment="1">
      <alignment wrapText="1"/>
    </xf>
    <xf numFmtId="0" fontId="1" fillId="0" borderId="9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5" fillId="0" borderId="17" xfId="0" applyFont="1" applyBorder="1" applyAlignment="1">
      <alignment wrapText="1"/>
    </xf>
    <xf numFmtId="0" fontId="4" fillId="0" borderId="20" xfId="0" applyFont="1" applyBorder="1" applyAlignment="1">
      <alignment vertical="center" wrapText="1"/>
    </xf>
    <xf numFmtId="0" fontId="4" fillId="0" borderId="33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28" xfId="0" applyBorder="1" applyAlignment="1">
      <alignment wrapText="1"/>
    </xf>
    <xf numFmtId="0" fontId="10" fillId="0" borderId="17" xfId="0" applyFont="1" applyBorder="1" applyAlignment="1">
      <alignment wrapText="1"/>
    </xf>
    <xf numFmtId="0" fontId="4" fillId="0" borderId="22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26" xfId="0" applyFont="1" applyBorder="1" applyAlignment="1">
      <alignment wrapText="1"/>
    </xf>
    <xf numFmtId="0" fontId="8" fillId="0" borderId="44" xfId="0" applyFont="1" applyBorder="1" applyAlignment="1">
      <alignment wrapText="1"/>
    </xf>
    <xf numFmtId="14" fontId="4" fillId="0" borderId="0" xfId="0" applyNumberFormat="1" applyFont="1" applyBorder="1" applyAlignment="1">
      <alignment horizontal="left" wrapText="1"/>
    </xf>
    <xf numFmtId="0" fontId="5" fillId="0" borderId="52" xfId="0" applyFont="1" applyBorder="1" applyAlignment="1">
      <alignment wrapText="1"/>
    </xf>
    <xf numFmtId="0" fontId="5" fillId="0" borderId="15" xfId="0" applyFont="1" applyBorder="1" applyAlignment="1">
      <alignment vertical="justify" wrapText="1"/>
    </xf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2" borderId="51" xfId="0" applyFont="1" applyFill="1" applyBorder="1"/>
    <xf numFmtId="0" fontId="9" fillId="0" borderId="8" xfId="0" applyFont="1" applyBorder="1"/>
    <xf numFmtId="0" fontId="9" fillId="0" borderId="9" xfId="0" applyFont="1" applyBorder="1" applyAlignment="1">
      <alignment wrapText="1"/>
    </xf>
    <xf numFmtId="0" fontId="9" fillId="0" borderId="9" xfId="0" applyFont="1" applyBorder="1"/>
    <xf numFmtId="0" fontId="9" fillId="0" borderId="10" xfId="0" applyFont="1" applyBorder="1"/>
    <xf numFmtId="0" fontId="2" fillId="0" borderId="1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7" fillId="0" borderId="0" xfId="0" applyFont="1"/>
    <xf numFmtId="0" fontId="11" fillId="0" borderId="1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centerContinuous" vertical="center" wrapText="1"/>
    </xf>
    <xf numFmtId="0" fontId="11" fillId="0" borderId="0" xfId="0" applyFont="1" applyBorder="1" applyAlignment="1">
      <alignment horizontal="centerContinuous" vertical="center"/>
    </xf>
    <xf numFmtId="0" fontId="11" fillId="0" borderId="2" xfId="0" applyFont="1" applyBorder="1" applyAlignment="1">
      <alignment horizontal="centerContinuous" vertical="center"/>
    </xf>
    <xf numFmtId="0" fontId="12" fillId="0" borderId="0" xfId="0" applyFont="1"/>
    <xf numFmtId="0" fontId="5" fillId="0" borderId="7" xfId="0" applyFont="1" applyBorder="1" applyAlignment="1">
      <alignment vertical="center" wrapText="1"/>
    </xf>
    <xf numFmtId="0" fontId="8" fillId="3" borderId="0" xfId="0" applyFont="1" applyFill="1" applyBorder="1" applyAlignment="1">
      <alignment wrapText="1"/>
    </xf>
    <xf numFmtId="0" fontId="8" fillId="3" borderId="0" xfId="0" applyFont="1" applyFill="1" applyBorder="1"/>
    <xf numFmtId="0" fontId="3" fillId="3" borderId="0" xfId="0" applyFont="1" applyFill="1" applyBorder="1"/>
    <xf numFmtId="0" fontId="3" fillId="3" borderId="2" xfId="0" applyFont="1" applyFill="1" applyBorder="1"/>
    <xf numFmtId="0" fontId="3" fillId="0" borderId="1" xfId="0" applyFont="1" applyBorder="1"/>
    <xf numFmtId="2" fontId="4" fillId="0" borderId="0" xfId="0" applyNumberFormat="1" applyFont="1" applyBorder="1"/>
    <xf numFmtId="0" fontId="4" fillId="0" borderId="55" xfId="0" applyFont="1" applyBorder="1" applyAlignment="1">
      <alignment horizontal="center" vertical="justify"/>
    </xf>
    <xf numFmtId="0" fontId="4" fillId="0" borderId="2" xfId="0" applyFont="1" applyBorder="1" applyAlignment="1">
      <alignment horizontal="center" vertical="justify"/>
    </xf>
    <xf numFmtId="0" fontId="13" fillId="0" borderId="15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justify"/>
    </xf>
    <xf numFmtId="0" fontId="4" fillId="0" borderId="0" xfId="0" applyFont="1" applyBorder="1" applyAlignment="1">
      <alignment horizontal="centerContinuous"/>
    </xf>
    <xf numFmtId="0" fontId="4" fillId="0" borderId="2" xfId="0" applyFont="1" applyBorder="1" applyAlignment="1">
      <alignment horizontal="centerContinuous"/>
    </xf>
    <xf numFmtId="0" fontId="4" fillId="0" borderId="0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 vertical="center"/>
    </xf>
    <xf numFmtId="0" fontId="5" fillId="0" borderId="4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181" fontId="4" fillId="0" borderId="1" xfId="0" applyNumberFormat="1" applyFont="1" applyBorder="1" applyAlignment="1">
      <alignment horizontal="left"/>
    </xf>
    <xf numFmtId="185" fontId="3" fillId="2" borderId="44" xfId="0" applyNumberFormat="1" applyFont="1" applyFill="1" applyBorder="1"/>
    <xf numFmtId="2" fontId="10" fillId="0" borderId="40" xfId="0" applyNumberFormat="1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5"/>
  <sheetViews>
    <sheetView tabSelected="1" zoomScale="75" workbookViewId="0"/>
  </sheetViews>
  <sheetFormatPr baseColWidth="10" defaultRowHeight="13.2" x14ac:dyDescent="0.25"/>
  <cols>
    <col min="1" max="1" width="10.33203125" customWidth="1"/>
    <col min="2" max="2" width="48.33203125" style="142" customWidth="1"/>
    <col min="3" max="3" width="8.6640625" customWidth="1"/>
    <col min="4" max="4" width="11.5546875" customWidth="1"/>
    <col min="5" max="5" width="9.109375" customWidth="1"/>
    <col min="6" max="10" width="10.33203125" customWidth="1"/>
  </cols>
  <sheetData>
    <row r="1" spans="1:10" ht="15" x14ac:dyDescent="0.25">
      <c r="A1" s="174"/>
      <c r="B1" s="175"/>
      <c r="C1" s="176"/>
      <c r="D1" s="176"/>
      <c r="E1" s="176"/>
      <c r="F1" s="176"/>
      <c r="G1" s="176"/>
      <c r="H1" s="176"/>
      <c r="I1" s="176"/>
      <c r="J1" s="177"/>
    </row>
    <row r="2" spans="1:10" s="187" customFormat="1" ht="21" x14ac:dyDescent="0.35">
      <c r="A2" s="183" t="s">
        <v>0</v>
      </c>
      <c r="B2" s="184"/>
      <c r="C2" s="185"/>
      <c r="D2" s="185"/>
      <c r="E2" s="185"/>
      <c r="F2" s="185"/>
      <c r="G2" s="185"/>
      <c r="H2" s="185"/>
      <c r="I2" s="184"/>
      <c r="J2" s="186"/>
    </row>
    <row r="3" spans="1:10" s="182" customFormat="1" x14ac:dyDescent="0.25">
      <c r="A3" s="178"/>
      <c r="B3" s="179"/>
      <c r="C3" s="180"/>
      <c r="D3" s="180"/>
      <c r="E3" s="180"/>
      <c r="F3" s="180"/>
      <c r="G3" s="180"/>
      <c r="H3" s="180"/>
      <c r="I3" s="179"/>
      <c r="J3" s="181"/>
    </row>
    <row r="4" spans="1:10" ht="17.399999999999999" x14ac:dyDescent="0.3">
      <c r="A4" s="170" t="s">
        <v>1</v>
      </c>
      <c r="B4" s="141"/>
      <c r="C4" s="89"/>
      <c r="D4" s="89"/>
      <c r="E4" s="89"/>
      <c r="F4" s="172" t="s">
        <v>2</v>
      </c>
      <c r="G4" s="172"/>
      <c r="H4" s="84"/>
      <c r="I4" s="84"/>
      <c r="J4" s="173"/>
    </row>
    <row r="5" spans="1:10" ht="17.399999999999999" x14ac:dyDescent="0.3">
      <c r="A5" s="193" t="s">
        <v>3</v>
      </c>
      <c r="B5" s="141"/>
      <c r="C5" s="89"/>
      <c r="D5" s="89"/>
      <c r="E5" s="89"/>
      <c r="F5" s="172" t="s">
        <v>4</v>
      </c>
      <c r="G5" s="172"/>
      <c r="H5" s="209"/>
      <c r="I5" s="84"/>
      <c r="J5" s="173"/>
    </row>
    <row r="6" spans="1:10" ht="17.399999999999999" x14ac:dyDescent="0.3">
      <c r="A6" s="193" t="s">
        <v>5</v>
      </c>
      <c r="B6" s="141"/>
      <c r="C6" s="89"/>
      <c r="D6" s="89"/>
      <c r="E6" s="89"/>
      <c r="F6" s="172" t="s">
        <v>6</v>
      </c>
      <c r="G6" s="172"/>
      <c r="H6" s="84"/>
      <c r="I6" s="84"/>
      <c r="J6" s="173"/>
    </row>
    <row r="7" spans="1:10" ht="17.399999999999999" x14ac:dyDescent="0.3">
      <c r="A7" s="170" t="s">
        <v>7</v>
      </c>
      <c r="B7" s="141"/>
      <c r="C7" s="89"/>
      <c r="D7" s="89"/>
      <c r="E7" s="89"/>
      <c r="F7" s="172" t="s">
        <v>8</v>
      </c>
      <c r="G7" s="172"/>
      <c r="H7" s="84"/>
      <c r="I7" s="84"/>
      <c r="J7" s="173"/>
    </row>
    <row r="8" spans="1:10" ht="17.399999999999999" x14ac:dyDescent="0.3">
      <c r="A8" s="170"/>
      <c r="B8" s="189"/>
      <c r="C8" s="190"/>
      <c r="D8" s="190"/>
      <c r="E8" s="190"/>
      <c r="F8" s="171"/>
      <c r="G8" s="172"/>
      <c r="H8" s="172"/>
      <c r="I8" s="191"/>
      <c r="J8" s="192"/>
    </row>
    <row r="9" spans="1:10" ht="13.8" thickBot="1" x14ac:dyDescent="0.3">
      <c r="A9" s="4"/>
      <c r="B9" s="154"/>
      <c r="C9" s="5"/>
      <c r="D9" s="5"/>
      <c r="E9" s="5"/>
      <c r="F9" s="5"/>
      <c r="G9" s="5"/>
      <c r="H9" s="5"/>
      <c r="I9" s="5"/>
      <c r="J9" s="6"/>
    </row>
    <row r="10" spans="1:10" s="17" customFormat="1" ht="13.8" x14ac:dyDescent="0.25">
      <c r="A10" s="58" t="s">
        <v>9</v>
      </c>
      <c r="B10" s="168" t="s">
        <v>10</v>
      </c>
      <c r="C10" s="59"/>
      <c r="D10" s="59"/>
      <c r="E10" s="60"/>
      <c r="F10" s="95" t="s">
        <v>11</v>
      </c>
      <c r="G10" s="95" t="s">
        <v>12</v>
      </c>
      <c r="H10" s="95" t="s">
        <v>13</v>
      </c>
      <c r="I10" s="95" t="s">
        <v>14</v>
      </c>
      <c r="J10" s="96" t="s">
        <v>15</v>
      </c>
    </row>
    <row r="11" spans="1:10" s="17" customFormat="1" ht="41.4" x14ac:dyDescent="0.25">
      <c r="A11" s="127" t="s">
        <v>16</v>
      </c>
      <c r="B11" s="169"/>
      <c r="C11" s="20" t="s">
        <v>17</v>
      </c>
      <c r="D11" s="133" t="s">
        <v>18</v>
      </c>
      <c r="E11" s="133" t="s">
        <v>19</v>
      </c>
      <c r="F11" s="133" t="s">
        <v>20</v>
      </c>
      <c r="G11" s="133" t="s">
        <v>20</v>
      </c>
      <c r="H11" s="133" t="s">
        <v>20</v>
      </c>
      <c r="I11" s="133" t="s">
        <v>20</v>
      </c>
      <c r="J11" s="207" t="s">
        <v>20</v>
      </c>
    </row>
    <row r="12" spans="1:10" s="139" customFormat="1" ht="13.8" x14ac:dyDescent="0.25">
      <c r="A12" s="134" t="s">
        <v>21</v>
      </c>
      <c r="B12" s="143" t="s">
        <v>22</v>
      </c>
      <c r="C12" s="135">
        <v>0.15</v>
      </c>
      <c r="D12" s="136">
        <v>1</v>
      </c>
      <c r="E12" s="135" t="s">
        <v>23</v>
      </c>
      <c r="F12" s="137"/>
      <c r="G12" s="137"/>
      <c r="H12" s="137"/>
      <c r="I12" s="137"/>
      <c r="J12" s="138"/>
    </row>
    <row r="13" spans="1:10" s="139" customFormat="1" ht="13.8" x14ac:dyDescent="0.25">
      <c r="A13" s="134" t="s">
        <v>24</v>
      </c>
      <c r="B13" s="143" t="s">
        <v>25</v>
      </c>
      <c r="C13" s="135">
        <v>0.2</v>
      </c>
      <c r="D13" s="136">
        <v>1</v>
      </c>
      <c r="E13" s="135" t="s">
        <v>26</v>
      </c>
      <c r="F13" s="137"/>
      <c r="G13" s="137"/>
      <c r="H13" s="137"/>
      <c r="I13" s="137"/>
      <c r="J13" s="138"/>
    </row>
    <row r="14" spans="1:10" s="139" customFormat="1" ht="13.8" x14ac:dyDescent="0.25">
      <c r="A14" s="134"/>
      <c r="B14" s="143" t="s">
        <v>27</v>
      </c>
      <c r="C14" s="135">
        <v>0.08</v>
      </c>
      <c r="D14" s="136">
        <v>1</v>
      </c>
      <c r="E14" s="135" t="s">
        <v>26</v>
      </c>
      <c r="F14" s="137"/>
      <c r="G14" s="137"/>
      <c r="H14" s="137"/>
      <c r="I14" s="137"/>
      <c r="J14" s="138"/>
    </row>
    <row r="15" spans="1:10" s="139" customFormat="1" ht="13.8" x14ac:dyDescent="0.25">
      <c r="A15" s="134" t="s">
        <v>28</v>
      </c>
      <c r="B15" s="143" t="s">
        <v>25</v>
      </c>
      <c r="C15" s="135">
        <v>0.3</v>
      </c>
      <c r="D15" s="136">
        <v>1</v>
      </c>
      <c r="E15" s="135" t="s">
        <v>26</v>
      </c>
      <c r="F15" s="137"/>
      <c r="G15" s="137"/>
      <c r="H15" s="137"/>
      <c r="I15" s="137"/>
      <c r="J15" s="138"/>
    </row>
    <row r="16" spans="1:10" s="139" customFormat="1" ht="13.8" x14ac:dyDescent="0.25">
      <c r="A16" s="134"/>
      <c r="B16" s="143" t="s">
        <v>27</v>
      </c>
      <c r="C16" s="135">
        <v>0.1</v>
      </c>
      <c r="D16" s="136">
        <v>1</v>
      </c>
      <c r="E16" s="135" t="s">
        <v>26</v>
      </c>
      <c r="F16" s="137"/>
      <c r="G16" s="137"/>
      <c r="H16" s="137"/>
      <c r="I16" s="137"/>
      <c r="J16" s="138"/>
    </row>
    <row r="17" spans="1:10" s="139" customFormat="1" ht="13.8" x14ac:dyDescent="0.25">
      <c r="A17" s="134" t="s">
        <v>29</v>
      </c>
      <c r="B17" s="143" t="s">
        <v>30</v>
      </c>
      <c r="C17" s="135">
        <v>7.0000000000000007E-2</v>
      </c>
      <c r="D17" s="140"/>
      <c r="E17" s="135" t="s">
        <v>26</v>
      </c>
      <c r="F17" s="137"/>
      <c r="G17" s="137"/>
      <c r="H17" s="137"/>
      <c r="I17" s="137"/>
      <c r="J17" s="138"/>
    </row>
    <row r="18" spans="1:10" s="139" customFormat="1" ht="13.8" x14ac:dyDescent="0.25">
      <c r="A18" s="45"/>
      <c r="B18" s="143" t="s">
        <v>31</v>
      </c>
      <c r="C18" s="135">
        <v>0.15</v>
      </c>
      <c r="D18" s="135"/>
      <c r="E18" s="135" t="s">
        <v>26</v>
      </c>
      <c r="F18" s="137"/>
      <c r="G18" s="137"/>
      <c r="H18" s="137"/>
      <c r="I18" s="137"/>
      <c r="J18" s="138"/>
    </row>
    <row r="19" spans="1:10" s="139" customFormat="1" ht="13.8" x14ac:dyDescent="0.25">
      <c r="A19" s="134"/>
      <c r="B19" s="143" t="s">
        <v>32</v>
      </c>
      <c r="C19" s="135">
        <v>0.2</v>
      </c>
      <c r="D19" s="135"/>
      <c r="E19" s="135" t="s">
        <v>26</v>
      </c>
      <c r="F19" s="137"/>
      <c r="G19" s="137"/>
      <c r="H19" s="137"/>
      <c r="I19" s="137"/>
      <c r="J19" s="138"/>
    </row>
    <row r="20" spans="1:10" s="139" customFormat="1" ht="13.8" x14ac:dyDescent="0.25">
      <c r="A20" s="134"/>
      <c r="B20" s="143" t="s">
        <v>33</v>
      </c>
      <c r="C20" s="135">
        <v>0.25</v>
      </c>
      <c r="D20" s="135"/>
      <c r="E20" s="135" t="s">
        <v>26</v>
      </c>
      <c r="F20" s="137"/>
      <c r="G20" s="137"/>
      <c r="H20" s="137"/>
      <c r="I20" s="137"/>
      <c r="J20" s="138"/>
    </row>
    <row r="21" spans="1:10" s="139" customFormat="1" ht="13.8" x14ac:dyDescent="0.25">
      <c r="A21" s="134"/>
      <c r="B21" s="143" t="s">
        <v>34</v>
      </c>
      <c r="C21" s="135">
        <v>0.25</v>
      </c>
      <c r="D21" s="135"/>
      <c r="E21" s="135" t="s">
        <v>26</v>
      </c>
      <c r="F21" s="137"/>
      <c r="G21" s="137"/>
      <c r="H21" s="137"/>
      <c r="I21" s="137"/>
      <c r="J21" s="138"/>
    </row>
    <row r="22" spans="1:10" s="139" customFormat="1" ht="13.8" x14ac:dyDescent="0.25">
      <c r="A22" s="134"/>
      <c r="B22" s="143" t="s">
        <v>35</v>
      </c>
      <c r="C22" s="135">
        <v>0.3</v>
      </c>
      <c r="D22" s="135"/>
      <c r="E22" s="135" t="s">
        <v>26</v>
      </c>
      <c r="F22" s="137"/>
      <c r="G22" s="137"/>
      <c r="H22" s="137"/>
      <c r="I22" s="137"/>
      <c r="J22" s="138"/>
    </row>
    <row r="23" spans="1:10" s="139" customFormat="1" ht="13.8" x14ac:dyDescent="0.25">
      <c r="A23" s="134"/>
      <c r="B23" s="143" t="s">
        <v>36</v>
      </c>
      <c r="C23" s="135">
        <v>0.35</v>
      </c>
      <c r="D23" s="135"/>
      <c r="E23" s="135" t="s">
        <v>26</v>
      </c>
      <c r="F23" s="137"/>
      <c r="G23" s="137"/>
      <c r="H23" s="137"/>
      <c r="I23" s="137"/>
      <c r="J23" s="138"/>
    </row>
    <row r="24" spans="1:10" s="139" customFormat="1" ht="13.8" x14ac:dyDescent="0.25">
      <c r="A24" s="134"/>
      <c r="B24" s="143" t="s">
        <v>37</v>
      </c>
      <c r="C24" s="135">
        <v>0.3</v>
      </c>
      <c r="D24" s="135"/>
      <c r="E24" s="135" t="s">
        <v>26</v>
      </c>
      <c r="F24" s="137"/>
      <c r="G24" s="137"/>
      <c r="H24" s="137"/>
      <c r="I24" s="137"/>
      <c r="J24" s="138"/>
    </row>
    <row r="25" spans="1:10" s="139" customFormat="1" ht="13.8" x14ac:dyDescent="0.25">
      <c r="A25" s="134" t="s">
        <v>38</v>
      </c>
      <c r="B25" s="143" t="s">
        <v>39</v>
      </c>
      <c r="C25" s="135">
        <v>7.0000000000000001E-3</v>
      </c>
      <c r="D25" s="135"/>
      <c r="E25" s="135" t="s">
        <v>26</v>
      </c>
      <c r="F25" s="137"/>
      <c r="G25" s="137"/>
      <c r="H25" s="137"/>
      <c r="I25" s="137"/>
      <c r="J25" s="138"/>
    </row>
    <row r="26" spans="1:10" s="139" customFormat="1" ht="13.8" x14ac:dyDescent="0.25">
      <c r="A26" s="134"/>
      <c r="B26" s="143" t="s">
        <v>40</v>
      </c>
      <c r="C26" s="135">
        <v>0.01</v>
      </c>
      <c r="D26" s="135"/>
      <c r="E26" s="135" t="s">
        <v>26</v>
      </c>
      <c r="F26" s="137"/>
      <c r="G26" s="137"/>
      <c r="H26" s="137"/>
      <c r="I26" s="137"/>
      <c r="J26" s="138"/>
    </row>
    <row r="27" spans="1:10" s="139" customFormat="1" ht="13.8" x14ac:dyDescent="0.25">
      <c r="A27" s="134"/>
      <c r="B27" s="143" t="s">
        <v>41</v>
      </c>
      <c r="C27" s="135">
        <v>1.4999999999999999E-2</v>
      </c>
      <c r="D27" s="135"/>
      <c r="E27" s="135" t="s">
        <v>26</v>
      </c>
      <c r="F27" s="137"/>
      <c r="G27" s="137"/>
      <c r="H27" s="137"/>
      <c r="I27" s="137"/>
      <c r="J27" s="138"/>
    </row>
    <row r="28" spans="1:10" s="139" customFormat="1" ht="13.8" x14ac:dyDescent="0.25">
      <c r="A28" s="134" t="s">
        <v>42</v>
      </c>
      <c r="B28" s="143" t="s">
        <v>43</v>
      </c>
      <c r="C28" s="135">
        <v>0.2</v>
      </c>
      <c r="D28" s="135"/>
      <c r="E28" s="135" t="s">
        <v>26</v>
      </c>
      <c r="F28" s="137"/>
      <c r="G28" s="137"/>
      <c r="H28" s="137"/>
      <c r="I28" s="137"/>
      <c r="J28" s="138"/>
    </row>
    <row r="29" spans="1:10" s="139" customFormat="1" ht="13.8" x14ac:dyDescent="0.25">
      <c r="A29" s="134"/>
      <c r="B29" s="143" t="s">
        <v>44</v>
      </c>
      <c r="C29" s="135">
        <v>0.25</v>
      </c>
      <c r="D29" s="135"/>
      <c r="E29" s="135" t="s">
        <v>26</v>
      </c>
      <c r="F29" s="137"/>
      <c r="G29" s="137"/>
      <c r="H29" s="137"/>
      <c r="I29" s="137"/>
      <c r="J29" s="138"/>
    </row>
    <row r="30" spans="1:10" s="139" customFormat="1" ht="14.4" thickBot="1" x14ac:dyDescent="0.3">
      <c r="A30" s="134" t="s">
        <v>45</v>
      </c>
      <c r="B30" s="143" t="s">
        <v>46</v>
      </c>
      <c r="C30" s="135">
        <v>5.0000000000000001E-3</v>
      </c>
      <c r="D30" s="135"/>
      <c r="E30" s="135" t="s">
        <v>26</v>
      </c>
      <c r="F30" s="137"/>
      <c r="G30" s="137"/>
      <c r="H30" s="137"/>
      <c r="I30" s="137"/>
      <c r="J30" s="138"/>
    </row>
    <row r="31" spans="1:10" ht="28.2" thickBot="1" x14ac:dyDescent="0.3">
      <c r="A31" s="61" t="s">
        <v>47</v>
      </c>
      <c r="B31" s="70" t="s">
        <v>48</v>
      </c>
      <c r="C31" s="107"/>
      <c r="D31" s="108"/>
      <c r="E31" s="109" t="s">
        <v>49</v>
      </c>
      <c r="F31" s="210">
        <f>($C12*$D12*F12)+($C13*$D13*F13)+($C14*$D14*F14)+($C15*$D15*F15)+($C16*$D16*F16)+($C17*F17)+($C18*F18)+($C19*F19)+($C20*F20)+($C21*F21)+($C22*F22)+($C23*F23)+($C24*F24)+($C25*F25)+($C26*F26)+($C27*F27)+($C28*F28)+($C29*F29)+($C30*F30)</f>
        <v>0</v>
      </c>
      <c r="G31" s="110">
        <f>($C12*$D12*G12)+($C13*$D13*G13)+($C14*$D14*G14)+($C15*$D15*G15)+($C16*$D16*G16)+($C17*G17)+($C18*G18)+($C19*G19)+($C20*G20)+($C21*G21)+($C22*G22)+($C23*G23)+($C24*G24)+($C25*G25)+($C26*G26)+($C27*G27)+($C28*G28)+($C29*G29)+($C30*G30)</f>
        <v>0</v>
      </c>
      <c r="H31" s="110">
        <f>($C12*$D12*H12)+($C13*$D13*H13)+($C14*$D14*H14)+($C15*$D15*H15)+($C16*$D16*H16)+($C17*H17)+($C18*H18)+($C19*H19)+($C20*H20)+($C21*H21)+($C22*H22)+($C23*H23)+($C24*H24)+($C25*H25)+($C26*H26)+($C27*H27)+($C28*H28)+($C29*H29)+($C30*H30)</f>
        <v>0</v>
      </c>
      <c r="I31" s="110">
        <f>($C12*$D12*I12)+($C13*$D13*I13)+($C14*$D14*I14)+($C15*$D15*I15)+($C16*$D16*I16)+($C17*I17)+($C18*I18)+($C19*I19)+($C20*I20)+($C21*I21)+($C22*I22)+($C23*I23)+($C24*I24)+($C25*I25)+($C26*I26)+($C27*I27)+($C28*I28)+($C29*I29)+($C30*I30)</f>
        <v>0</v>
      </c>
      <c r="J31" s="111">
        <f>($C12*$D12*J12)+($C13*$D13*J13)+($C14*$D14*J14)+($C15*$D15*J15)+($C16*$D16*J16)+($C17*J17)+($C18*J18)+($C19*J19)+($C20*J20)+($C21*J21)+($C22*J22)+($C23*J23)+($C24*J24)+($C25*J25)+($C26*J26)+($C27*J27)+($C28*J28)+($C29*J29)+($C30*J30)</f>
        <v>0</v>
      </c>
    </row>
    <row r="32" spans="1:10" ht="14.4" thickBot="1" x14ac:dyDescent="0.3">
      <c r="A32" s="61"/>
      <c r="B32" s="70"/>
      <c r="C32" s="62"/>
      <c r="D32" s="63"/>
      <c r="E32" s="66"/>
      <c r="F32" s="64"/>
      <c r="G32" s="64"/>
      <c r="H32" s="64"/>
      <c r="I32" s="64"/>
      <c r="J32" s="65"/>
    </row>
    <row r="33" spans="1:10" ht="28.2" thickBot="1" x14ac:dyDescent="0.3">
      <c r="A33" s="61" t="s">
        <v>50</v>
      </c>
      <c r="B33" s="70" t="s">
        <v>51</v>
      </c>
      <c r="C33" s="107"/>
      <c r="D33" s="108"/>
      <c r="E33" s="112" t="s">
        <v>52</v>
      </c>
      <c r="F33" s="113">
        <f>IF(F31&gt;=4,43*LN(F31)-40,IF(F31&gt;0,43*LN(4)-40,0))</f>
        <v>0</v>
      </c>
      <c r="G33" s="113">
        <f>IF(G31&gt;=4,43*LN(G31)-40,IF(G31&gt;0,43*LN(4)-40,0))</f>
        <v>0</v>
      </c>
      <c r="H33" s="113">
        <f>IF(H31&gt;=4,43*LN(H31)-40,IF(H31&gt;0,43*LN(4)-40,0))</f>
        <v>0</v>
      </c>
      <c r="I33" s="113">
        <f>IF(I31&gt;=4,43*LN(I31)-40,IF(I31&gt;0,43*LN(4)-40,0))</f>
        <v>0</v>
      </c>
      <c r="J33" s="111">
        <f>IF(J31&gt;=4,43*LN(J31)-40,IF(J31&gt;0,43*LN(4)-40,0))</f>
        <v>0</v>
      </c>
    </row>
    <row r="34" spans="1:10" ht="13.8" thickBot="1" x14ac:dyDescent="0.3">
      <c r="A34" s="7"/>
      <c r="B34" s="144"/>
      <c r="C34" s="8"/>
      <c r="D34" s="8"/>
      <c r="E34" s="16"/>
      <c r="F34" s="15"/>
      <c r="G34" s="15"/>
      <c r="H34" s="15"/>
      <c r="I34" s="15"/>
      <c r="J34" s="14"/>
    </row>
    <row r="35" spans="1:10" ht="14.4" thickBot="1" x14ac:dyDescent="0.3">
      <c r="A35" s="67" t="s">
        <v>53</v>
      </c>
      <c r="B35" s="145" t="s">
        <v>54</v>
      </c>
      <c r="C35" s="68"/>
      <c r="D35" s="68"/>
      <c r="E35" s="68"/>
      <c r="F35" s="73" t="s">
        <v>11</v>
      </c>
      <c r="G35" s="73" t="s">
        <v>12</v>
      </c>
      <c r="H35" s="73" t="s">
        <v>13</v>
      </c>
      <c r="I35" s="73" t="s">
        <v>14</v>
      </c>
      <c r="J35" s="74" t="s">
        <v>15</v>
      </c>
    </row>
    <row r="36" spans="1:10" ht="41.4" x14ac:dyDescent="0.25">
      <c r="A36" s="128" t="s">
        <v>55</v>
      </c>
      <c r="B36" s="146"/>
      <c r="C36" s="201" t="s">
        <v>56</v>
      </c>
      <c r="D36" s="24"/>
      <c r="E36" s="25"/>
      <c r="F36" s="195" t="s">
        <v>57</v>
      </c>
      <c r="G36" s="195" t="s">
        <v>57</v>
      </c>
      <c r="H36" s="195" t="s">
        <v>57</v>
      </c>
      <c r="I36" s="195" t="s">
        <v>57</v>
      </c>
      <c r="J36" s="196" t="s">
        <v>57</v>
      </c>
    </row>
    <row r="37" spans="1:10" ht="13.8" x14ac:dyDescent="0.25">
      <c r="A37" s="117" t="s">
        <v>58</v>
      </c>
      <c r="B37" s="147"/>
      <c r="C37" s="119"/>
      <c r="D37" s="120"/>
      <c r="E37" s="118"/>
      <c r="F37" s="85">
        <v>1</v>
      </c>
      <c r="G37" s="85"/>
      <c r="H37" s="85"/>
      <c r="I37" s="85"/>
      <c r="J37" s="86"/>
    </row>
    <row r="38" spans="1:10" ht="13.8" x14ac:dyDescent="0.25">
      <c r="A38" s="27"/>
      <c r="B38" s="148" t="s">
        <v>59</v>
      </c>
      <c r="C38" s="22">
        <v>1</v>
      </c>
      <c r="D38" s="26"/>
      <c r="E38" s="26"/>
      <c r="F38" s="29"/>
      <c r="G38" s="29"/>
      <c r="H38" s="29"/>
      <c r="I38" s="29"/>
      <c r="J38" s="30"/>
    </row>
    <row r="39" spans="1:10" ht="13.8" x14ac:dyDescent="0.25">
      <c r="A39" s="27"/>
      <c r="B39" s="148" t="s">
        <v>60</v>
      </c>
      <c r="C39" s="22"/>
      <c r="D39" s="31"/>
      <c r="E39" s="32"/>
      <c r="F39" s="29"/>
      <c r="G39" s="29"/>
      <c r="H39" s="29"/>
      <c r="I39" s="29"/>
      <c r="J39" s="30"/>
    </row>
    <row r="40" spans="1:10" ht="13.8" x14ac:dyDescent="0.25">
      <c r="A40" s="27"/>
      <c r="B40" s="148" t="s">
        <v>61</v>
      </c>
      <c r="C40" s="22">
        <v>1.2</v>
      </c>
      <c r="D40" s="33"/>
      <c r="E40" s="34"/>
      <c r="F40" s="29"/>
      <c r="G40" s="29"/>
      <c r="H40" s="29"/>
      <c r="I40" s="29"/>
      <c r="J40" s="30"/>
    </row>
    <row r="41" spans="1:10" ht="13.8" x14ac:dyDescent="0.25">
      <c r="A41" s="117" t="s">
        <v>62</v>
      </c>
      <c r="B41" s="147"/>
      <c r="C41" s="121"/>
      <c r="D41" s="120"/>
      <c r="E41" s="118"/>
      <c r="F41" s="85">
        <v>1</v>
      </c>
      <c r="G41" s="85"/>
      <c r="H41" s="85"/>
      <c r="I41" s="85"/>
      <c r="J41" s="86"/>
    </row>
    <row r="42" spans="1:10" ht="13.8" x14ac:dyDescent="0.25">
      <c r="A42" s="27"/>
      <c r="B42" s="37" t="s">
        <v>63</v>
      </c>
      <c r="C42" s="22">
        <v>1</v>
      </c>
      <c r="D42" s="31"/>
      <c r="E42" s="32"/>
      <c r="F42" s="29"/>
      <c r="G42" s="29"/>
      <c r="H42" s="29"/>
      <c r="I42" s="29"/>
      <c r="J42" s="30"/>
    </row>
    <row r="43" spans="1:10" ht="13.8" x14ac:dyDescent="0.25">
      <c r="A43" s="27"/>
      <c r="B43" s="37" t="s">
        <v>64</v>
      </c>
      <c r="C43" s="22">
        <v>0.9</v>
      </c>
      <c r="D43" s="31"/>
      <c r="E43" s="32"/>
      <c r="F43" s="29"/>
      <c r="G43" s="29"/>
      <c r="H43" s="29"/>
      <c r="I43" s="29"/>
      <c r="J43" s="30"/>
    </row>
    <row r="44" spans="1:10" ht="13.8" x14ac:dyDescent="0.25">
      <c r="A44" s="27"/>
      <c r="B44" s="37" t="s">
        <v>65</v>
      </c>
      <c r="C44" s="22">
        <v>0.8</v>
      </c>
      <c r="D44" s="33"/>
      <c r="E44" s="34"/>
      <c r="F44" s="29"/>
      <c r="G44" s="29"/>
      <c r="H44" s="29"/>
      <c r="I44" s="29"/>
      <c r="J44" s="30"/>
    </row>
    <row r="45" spans="1:10" ht="13.8" x14ac:dyDescent="0.25">
      <c r="A45" s="117" t="s">
        <v>66</v>
      </c>
      <c r="B45" s="147"/>
      <c r="C45" s="119"/>
      <c r="D45" s="120"/>
      <c r="E45" s="118"/>
      <c r="F45" s="90">
        <v>1</v>
      </c>
      <c r="G45" s="90"/>
      <c r="H45" s="90"/>
      <c r="I45" s="90"/>
      <c r="J45" s="91"/>
    </row>
    <row r="46" spans="1:10" ht="13.8" x14ac:dyDescent="0.25">
      <c r="A46" s="27"/>
      <c r="B46" s="37" t="s">
        <v>67</v>
      </c>
      <c r="C46" s="22">
        <v>1</v>
      </c>
      <c r="D46" s="31"/>
      <c r="E46" s="32"/>
      <c r="F46" s="29"/>
      <c r="G46" s="29"/>
      <c r="H46" s="29"/>
      <c r="I46" s="29"/>
      <c r="J46" s="30"/>
    </row>
    <row r="47" spans="1:10" ht="13.8" x14ac:dyDescent="0.25">
      <c r="A47" s="27"/>
      <c r="B47" s="37" t="s">
        <v>68</v>
      </c>
      <c r="C47" s="22"/>
      <c r="D47" s="31"/>
      <c r="E47" s="32"/>
      <c r="F47" s="29"/>
      <c r="G47" s="29"/>
      <c r="H47" s="29"/>
      <c r="I47" s="29"/>
      <c r="J47" s="30"/>
    </row>
    <row r="48" spans="1:10" ht="13.8" x14ac:dyDescent="0.25">
      <c r="A48" s="27"/>
      <c r="B48" s="37" t="s">
        <v>69</v>
      </c>
      <c r="C48" s="22">
        <v>0.8</v>
      </c>
      <c r="D48" s="31"/>
      <c r="E48" s="32"/>
      <c r="F48" s="29"/>
      <c r="G48" s="29"/>
      <c r="H48" s="29"/>
      <c r="I48" s="29"/>
      <c r="J48" s="30"/>
    </row>
    <row r="49" spans="1:10" ht="13.8" x14ac:dyDescent="0.25">
      <c r="A49" s="27"/>
      <c r="B49" s="37" t="s">
        <v>70</v>
      </c>
      <c r="C49" s="22">
        <v>0.5</v>
      </c>
      <c r="D49" s="31"/>
      <c r="E49" s="32"/>
      <c r="F49" s="29"/>
      <c r="G49" s="29"/>
      <c r="H49" s="29"/>
      <c r="I49" s="29"/>
      <c r="J49" s="30"/>
    </row>
    <row r="50" spans="1:10" ht="13.8" x14ac:dyDescent="0.25">
      <c r="A50" s="27"/>
      <c r="B50" s="37" t="s">
        <v>71</v>
      </c>
      <c r="C50" s="22">
        <v>0.8</v>
      </c>
      <c r="D50" s="31"/>
      <c r="E50" s="32"/>
      <c r="F50" s="29"/>
      <c r="G50" s="29"/>
      <c r="H50" s="29"/>
      <c r="I50" s="29"/>
      <c r="J50" s="30"/>
    </row>
    <row r="51" spans="1:10" ht="13.8" x14ac:dyDescent="0.25">
      <c r="A51" s="27"/>
      <c r="B51" s="37" t="s">
        <v>72</v>
      </c>
      <c r="C51" s="22"/>
      <c r="D51" s="26"/>
      <c r="E51" s="26"/>
      <c r="F51" s="29"/>
      <c r="G51" s="29"/>
      <c r="H51" s="29"/>
      <c r="I51" s="29"/>
      <c r="J51" s="30"/>
    </row>
    <row r="52" spans="1:10" ht="13.8" x14ac:dyDescent="0.25">
      <c r="A52" s="27"/>
      <c r="B52" s="37" t="s">
        <v>73</v>
      </c>
      <c r="C52" s="97">
        <v>1</v>
      </c>
      <c r="D52" s="26"/>
      <c r="E52" s="26"/>
      <c r="F52" s="29"/>
      <c r="G52" s="29"/>
      <c r="H52" s="29"/>
      <c r="I52" s="29"/>
      <c r="J52" s="30"/>
    </row>
    <row r="53" spans="1:10" ht="13.8" x14ac:dyDescent="0.25">
      <c r="A53" s="27"/>
      <c r="B53" s="37" t="s">
        <v>74</v>
      </c>
      <c r="C53" s="97">
        <v>1</v>
      </c>
      <c r="D53" s="26"/>
      <c r="E53" s="26"/>
      <c r="F53" s="29"/>
      <c r="G53" s="29"/>
      <c r="H53" s="29"/>
      <c r="I53" s="29"/>
      <c r="J53" s="30"/>
    </row>
    <row r="54" spans="1:10" ht="13.8" x14ac:dyDescent="0.25">
      <c r="A54" s="117" t="s">
        <v>75</v>
      </c>
      <c r="B54" s="147"/>
      <c r="C54" s="119"/>
      <c r="D54" s="120"/>
      <c r="E54" s="118"/>
      <c r="F54" s="85">
        <v>1</v>
      </c>
      <c r="G54" s="85"/>
      <c r="H54" s="85"/>
      <c r="I54" s="85"/>
      <c r="J54" s="86"/>
    </row>
    <row r="55" spans="1:10" ht="13.8" x14ac:dyDescent="0.25">
      <c r="A55" s="27"/>
      <c r="B55" s="37" t="s">
        <v>76</v>
      </c>
      <c r="C55" s="22">
        <v>0.9</v>
      </c>
      <c r="D55" s="31"/>
      <c r="E55" s="32"/>
      <c r="F55" s="29"/>
      <c r="G55" s="29"/>
      <c r="H55" s="29"/>
      <c r="I55" s="29"/>
      <c r="J55" s="30"/>
    </row>
    <row r="56" spans="1:10" ht="13.8" x14ac:dyDescent="0.25">
      <c r="A56" s="27"/>
      <c r="B56" s="37" t="s">
        <v>77</v>
      </c>
      <c r="C56" s="22"/>
      <c r="D56" s="31"/>
      <c r="E56" s="32"/>
      <c r="F56" s="29"/>
      <c r="G56" s="29"/>
      <c r="H56" s="29"/>
      <c r="I56" s="29"/>
      <c r="J56" s="30"/>
    </row>
    <row r="57" spans="1:10" ht="13.8" x14ac:dyDescent="0.25">
      <c r="A57" s="27"/>
      <c r="B57" s="37" t="s">
        <v>78</v>
      </c>
      <c r="C57" s="22">
        <v>1.1000000000000001</v>
      </c>
      <c r="D57" s="31"/>
      <c r="E57" s="32"/>
      <c r="F57" s="29"/>
      <c r="G57" s="29"/>
      <c r="H57" s="29"/>
      <c r="I57" s="29"/>
      <c r="J57" s="30"/>
    </row>
    <row r="58" spans="1:10" ht="13.8" x14ac:dyDescent="0.25">
      <c r="A58" s="27"/>
      <c r="B58" s="37" t="s">
        <v>79</v>
      </c>
      <c r="C58" s="22">
        <v>1</v>
      </c>
      <c r="D58" s="33"/>
      <c r="E58" s="34"/>
      <c r="F58" s="29"/>
      <c r="G58" s="29"/>
      <c r="H58" s="29"/>
      <c r="I58" s="29"/>
      <c r="J58" s="30"/>
    </row>
    <row r="59" spans="1:10" ht="13.8" x14ac:dyDescent="0.25">
      <c r="A59" s="117" t="s">
        <v>80</v>
      </c>
      <c r="B59" s="147"/>
      <c r="C59" s="119"/>
      <c r="D59" s="120"/>
      <c r="E59" s="118"/>
      <c r="F59" s="85">
        <v>1</v>
      </c>
      <c r="G59" s="85"/>
      <c r="H59" s="85"/>
      <c r="I59" s="85"/>
      <c r="J59" s="86"/>
    </row>
    <row r="60" spans="1:10" ht="13.8" x14ac:dyDescent="0.25">
      <c r="A60" s="27"/>
      <c r="B60" s="37" t="s">
        <v>81</v>
      </c>
      <c r="C60" s="22">
        <v>1</v>
      </c>
      <c r="D60" s="31"/>
      <c r="E60" s="32"/>
      <c r="F60" s="29"/>
      <c r="G60" s="29"/>
      <c r="H60" s="29"/>
      <c r="I60" s="29"/>
      <c r="J60" s="30"/>
    </row>
    <row r="61" spans="1:10" ht="13.8" x14ac:dyDescent="0.25">
      <c r="A61" s="27"/>
      <c r="B61" s="37" t="s">
        <v>82</v>
      </c>
      <c r="C61" s="22">
        <v>1.2</v>
      </c>
      <c r="D61" s="33"/>
      <c r="E61" s="34"/>
      <c r="F61" s="29"/>
      <c r="G61" s="29"/>
      <c r="H61" s="29"/>
      <c r="I61" s="29"/>
      <c r="J61" s="30"/>
    </row>
    <row r="62" spans="1:10" ht="13.8" x14ac:dyDescent="0.25">
      <c r="A62" s="117" t="s">
        <v>83</v>
      </c>
      <c r="B62" s="147"/>
      <c r="C62" s="119"/>
      <c r="D62" s="120"/>
      <c r="E62" s="118"/>
      <c r="F62" s="85">
        <v>1</v>
      </c>
      <c r="G62" s="85"/>
      <c r="H62" s="85"/>
      <c r="I62" s="85"/>
      <c r="J62" s="86"/>
    </row>
    <row r="63" spans="1:10" ht="13.8" x14ac:dyDescent="0.25">
      <c r="A63" s="27"/>
      <c r="B63" s="37" t="s">
        <v>84</v>
      </c>
      <c r="C63" s="22">
        <v>1</v>
      </c>
      <c r="D63" s="31"/>
      <c r="E63" s="32"/>
      <c r="F63" s="29"/>
      <c r="G63" s="29"/>
      <c r="H63" s="29"/>
      <c r="I63" s="29"/>
      <c r="J63" s="39"/>
    </row>
    <row r="64" spans="1:10" ht="13.8" x14ac:dyDescent="0.25">
      <c r="A64" s="27"/>
      <c r="B64" s="37" t="s">
        <v>85</v>
      </c>
      <c r="C64" s="22">
        <v>1.2</v>
      </c>
      <c r="D64" s="31"/>
      <c r="E64" s="32"/>
      <c r="F64" s="29"/>
      <c r="G64" s="29"/>
      <c r="H64" s="29"/>
      <c r="I64" s="29"/>
      <c r="J64" s="39"/>
    </row>
    <row r="65" spans="1:10" ht="13.8" x14ac:dyDescent="0.25">
      <c r="A65" s="27"/>
      <c r="B65" s="37" t="s">
        <v>86</v>
      </c>
      <c r="C65" s="22">
        <v>1.3</v>
      </c>
      <c r="D65" s="31"/>
      <c r="E65" s="32"/>
      <c r="F65" s="29"/>
      <c r="G65" s="29"/>
      <c r="H65" s="29"/>
      <c r="I65" s="29"/>
      <c r="J65" s="39"/>
    </row>
    <row r="66" spans="1:10" ht="13.8" x14ac:dyDescent="0.25">
      <c r="A66" s="27"/>
      <c r="B66" s="37" t="s">
        <v>87</v>
      </c>
      <c r="C66" s="22">
        <v>1.5</v>
      </c>
      <c r="D66" s="33"/>
      <c r="E66" s="34"/>
      <c r="F66" s="36"/>
      <c r="G66" s="36"/>
      <c r="H66" s="36"/>
      <c r="I66" s="36"/>
      <c r="J66" s="75"/>
    </row>
    <row r="67" spans="1:10" ht="13.8" x14ac:dyDescent="0.25">
      <c r="A67" s="117" t="s">
        <v>88</v>
      </c>
      <c r="B67" s="147"/>
      <c r="C67" s="119"/>
      <c r="D67" s="120"/>
      <c r="E67" s="118"/>
      <c r="F67" s="85">
        <v>1</v>
      </c>
      <c r="G67" s="85"/>
      <c r="H67" s="85"/>
      <c r="I67" s="85"/>
      <c r="J67" s="86"/>
    </row>
    <row r="68" spans="1:10" ht="27.6" x14ac:dyDescent="0.25">
      <c r="A68" s="27"/>
      <c r="B68" s="37" t="s">
        <v>89</v>
      </c>
      <c r="C68" s="38" t="s">
        <v>90</v>
      </c>
      <c r="D68" s="31"/>
      <c r="E68" s="32"/>
      <c r="F68" s="29"/>
      <c r="G68" s="29"/>
      <c r="H68" s="29"/>
      <c r="I68" s="29"/>
      <c r="J68" s="39"/>
    </row>
    <row r="69" spans="1:10" ht="27.6" x14ac:dyDescent="0.25">
      <c r="A69" s="27"/>
      <c r="B69" s="37" t="s">
        <v>91</v>
      </c>
      <c r="C69" s="22">
        <v>1.2</v>
      </c>
      <c r="D69" s="31"/>
      <c r="E69" s="32"/>
      <c r="F69" s="29"/>
      <c r="G69" s="29"/>
      <c r="H69" s="29"/>
      <c r="I69" s="29"/>
      <c r="J69" s="39"/>
    </row>
    <row r="70" spans="1:10" ht="27.6" x14ac:dyDescent="0.25">
      <c r="A70" s="27"/>
      <c r="B70" s="37" t="s">
        <v>92</v>
      </c>
      <c r="C70" s="22">
        <v>1</v>
      </c>
      <c r="D70" s="31"/>
      <c r="E70" s="32"/>
      <c r="F70" s="29"/>
      <c r="G70" s="29"/>
      <c r="H70" s="29"/>
      <c r="I70" s="29"/>
      <c r="J70" s="39"/>
    </row>
    <row r="71" spans="1:10" ht="14.25" customHeight="1" x14ac:dyDescent="0.25">
      <c r="A71" s="27"/>
      <c r="B71" s="37" t="s">
        <v>93</v>
      </c>
      <c r="C71" s="22"/>
      <c r="D71" s="31"/>
      <c r="E71" s="32"/>
      <c r="F71" s="29"/>
      <c r="G71" s="29"/>
      <c r="H71" s="29"/>
      <c r="I71" s="29"/>
      <c r="J71" s="39"/>
    </row>
    <row r="72" spans="1:10" ht="14.25" customHeight="1" x14ac:dyDescent="0.25">
      <c r="A72" s="27"/>
      <c r="B72" s="37" t="s">
        <v>94</v>
      </c>
      <c r="C72" s="22">
        <v>0.8</v>
      </c>
      <c r="D72" s="31"/>
      <c r="E72" s="32"/>
      <c r="F72" s="29"/>
      <c r="G72" s="29"/>
      <c r="H72" s="29"/>
      <c r="I72" s="29"/>
      <c r="J72" s="39"/>
    </row>
    <row r="73" spans="1:10" ht="14.25" customHeight="1" thickBot="1" x14ac:dyDescent="0.3">
      <c r="A73" s="51"/>
      <c r="B73" s="149" t="s">
        <v>95</v>
      </c>
      <c r="C73" s="92">
        <v>1</v>
      </c>
      <c r="D73" s="93"/>
      <c r="E73" s="94"/>
      <c r="F73" s="76"/>
      <c r="G73" s="76"/>
      <c r="H73" s="76"/>
      <c r="I73" s="76"/>
      <c r="J73" s="77"/>
    </row>
    <row r="74" spans="1:10" ht="14.25" customHeight="1" x14ac:dyDescent="0.25">
      <c r="A74" s="26"/>
      <c r="B74" s="150"/>
      <c r="C74" s="35"/>
      <c r="D74" s="26"/>
      <c r="E74" s="26"/>
      <c r="F74" s="26"/>
      <c r="G74" s="26"/>
      <c r="H74" s="26"/>
      <c r="I74" s="26"/>
      <c r="J74" s="26"/>
    </row>
    <row r="75" spans="1:10" ht="14.25" customHeight="1" x14ac:dyDescent="0.25">
      <c r="A75" s="26"/>
      <c r="B75" s="150"/>
      <c r="C75" s="35"/>
      <c r="D75" s="26"/>
      <c r="E75" s="26"/>
      <c r="F75" s="26"/>
      <c r="G75" s="26"/>
      <c r="H75" s="26"/>
      <c r="I75" s="26"/>
      <c r="J75" s="26"/>
    </row>
    <row r="76" spans="1:10" ht="14.25" customHeight="1" x14ac:dyDescent="0.25">
      <c r="A76" s="26"/>
      <c r="B76" s="150"/>
      <c r="C76" s="35"/>
      <c r="D76" s="26"/>
      <c r="E76" s="26"/>
      <c r="F76" s="26"/>
      <c r="G76" s="26"/>
      <c r="H76" s="26"/>
      <c r="I76" s="26"/>
      <c r="J76" s="26"/>
    </row>
    <row r="77" spans="1:10" ht="14.4" thickBot="1" x14ac:dyDescent="0.3">
      <c r="A77" s="26"/>
      <c r="B77" s="150"/>
      <c r="C77" s="35"/>
      <c r="D77" s="26"/>
      <c r="E77" s="26"/>
      <c r="F77" s="26"/>
      <c r="G77" s="26"/>
      <c r="H77" s="26"/>
      <c r="I77" s="26"/>
      <c r="J77" s="26"/>
    </row>
    <row r="78" spans="1:10" ht="13.8" x14ac:dyDescent="0.25">
      <c r="A78" s="122" t="s">
        <v>96</v>
      </c>
      <c r="B78" s="151"/>
      <c r="C78" s="124"/>
      <c r="D78" s="125"/>
      <c r="E78" s="123"/>
      <c r="F78" s="87">
        <v>1</v>
      </c>
      <c r="G78" s="87"/>
      <c r="H78" s="87"/>
      <c r="I78" s="87"/>
      <c r="J78" s="88"/>
    </row>
    <row r="79" spans="1:10" ht="13.8" x14ac:dyDescent="0.25">
      <c r="A79" s="27"/>
      <c r="B79" s="37" t="s">
        <v>97</v>
      </c>
      <c r="C79" s="22">
        <v>1</v>
      </c>
      <c r="D79" s="31"/>
      <c r="E79" s="32"/>
      <c r="F79" s="29"/>
      <c r="G79" s="29"/>
      <c r="H79" s="29"/>
      <c r="I79" s="29"/>
      <c r="J79" s="39"/>
    </row>
    <row r="80" spans="1:10" ht="13.8" x14ac:dyDescent="0.25">
      <c r="A80" s="27"/>
      <c r="B80" s="37" t="s">
        <v>98</v>
      </c>
      <c r="C80" s="22">
        <v>0.3</v>
      </c>
      <c r="D80" s="31"/>
      <c r="E80" s="32"/>
      <c r="F80" s="29"/>
      <c r="G80" s="29"/>
      <c r="H80" s="29"/>
      <c r="I80" s="29"/>
      <c r="J80" s="39"/>
    </row>
    <row r="81" spans="1:10" ht="13.8" x14ac:dyDescent="0.25">
      <c r="A81" s="27"/>
      <c r="B81" s="37" t="s">
        <v>99</v>
      </c>
      <c r="C81" s="22">
        <v>0.2</v>
      </c>
      <c r="D81" s="26"/>
      <c r="E81" s="26"/>
      <c r="F81" s="29"/>
      <c r="G81" s="29"/>
      <c r="H81" s="29"/>
      <c r="I81" s="29"/>
      <c r="J81" s="39"/>
    </row>
    <row r="82" spans="1:10" ht="13.8" x14ac:dyDescent="0.25">
      <c r="A82" s="27"/>
      <c r="B82" s="37"/>
      <c r="C82" s="22"/>
      <c r="D82" s="33"/>
      <c r="E82" s="34"/>
      <c r="F82" s="29"/>
      <c r="G82" s="29"/>
      <c r="H82" s="29"/>
      <c r="I82" s="29"/>
      <c r="J82" s="39"/>
    </row>
    <row r="83" spans="1:10" ht="13.8" x14ac:dyDescent="0.25">
      <c r="A83" s="126" t="s">
        <v>100</v>
      </c>
      <c r="B83" s="147"/>
      <c r="C83" s="119"/>
      <c r="D83" s="120"/>
      <c r="E83" s="118"/>
      <c r="F83" s="85">
        <v>1</v>
      </c>
      <c r="G83" s="85"/>
      <c r="H83" s="85"/>
      <c r="I83" s="85"/>
      <c r="J83" s="86"/>
    </row>
    <row r="84" spans="1:10" ht="13.8" x14ac:dyDescent="0.25">
      <c r="A84" s="27"/>
      <c r="B84" s="37" t="s">
        <v>101</v>
      </c>
      <c r="C84" s="22">
        <v>1</v>
      </c>
      <c r="D84" s="26"/>
      <c r="E84" s="26"/>
      <c r="F84" s="29"/>
      <c r="G84" s="29"/>
      <c r="H84" s="29"/>
      <c r="I84" s="29"/>
      <c r="J84" s="39"/>
    </row>
    <row r="85" spans="1:10" ht="13.8" x14ac:dyDescent="0.25">
      <c r="A85" s="27"/>
      <c r="B85" s="37" t="s">
        <v>102</v>
      </c>
      <c r="C85" s="22">
        <v>0.9</v>
      </c>
      <c r="D85" s="26"/>
      <c r="E85" s="26"/>
      <c r="F85" s="29"/>
      <c r="G85" s="29"/>
      <c r="H85" s="29"/>
      <c r="I85" s="29"/>
      <c r="J85" s="39"/>
    </row>
    <row r="86" spans="1:10" ht="14.4" thickBot="1" x14ac:dyDescent="0.3">
      <c r="A86" s="27"/>
      <c r="B86" s="37" t="s">
        <v>103</v>
      </c>
      <c r="C86" s="22" t="s">
        <v>104</v>
      </c>
      <c r="D86" s="26"/>
      <c r="E86" s="26"/>
      <c r="F86" s="29"/>
      <c r="G86" s="29"/>
      <c r="H86" s="29"/>
      <c r="I86" s="29"/>
      <c r="J86" s="39"/>
    </row>
    <row r="87" spans="1:10" ht="28.2" thickBot="1" x14ac:dyDescent="0.3">
      <c r="A87" s="61" t="s">
        <v>105</v>
      </c>
      <c r="B87" s="188" t="s">
        <v>106</v>
      </c>
      <c r="C87" s="107"/>
      <c r="D87" s="107"/>
      <c r="E87" s="109" t="s">
        <v>52</v>
      </c>
      <c r="F87" s="113">
        <f>IF(F33&gt;0,F33*F37*F41*F45*F54*F59*F62*F67*F78*F83,0)</f>
        <v>0</v>
      </c>
      <c r="G87" s="113">
        <f>IF(G33&gt;0,G33*G37*G41*G45*G54*G59*G62*G67*G78*G83,0)</f>
        <v>0</v>
      </c>
      <c r="H87" s="113">
        <f>IF(H33&gt;0,H33*H37*H41*H45*H54*H59*H62*H67*H78*H83,0)</f>
        <v>0</v>
      </c>
      <c r="I87" s="113">
        <f>IF(I33&gt;0,I33*I37*I41*I45*I54*I59*I62*I67*I78*I83,0)</f>
        <v>0</v>
      </c>
      <c r="J87" s="111">
        <f>IF(J33&gt;0,J33*J37*J41*J45*J54*J59*J62*J67*J78*J83,0)</f>
        <v>0</v>
      </c>
    </row>
    <row r="88" spans="1:10" x14ac:dyDescent="0.25">
      <c r="A88" s="78"/>
      <c r="B88" s="152"/>
      <c r="C88" s="79"/>
      <c r="D88" s="79"/>
      <c r="E88" s="79"/>
      <c r="F88" s="80"/>
      <c r="G88" s="80"/>
      <c r="H88" s="80"/>
      <c r="I88" s="80"/>
      <c r="J88" s="81"/>
    </row>
    <row r="89" spans="1:10" x14ac:dyDescent="0.25">
      <c r="A89" s="82"/>
      <c r="B89" s="153"/>
      <c r="C89" s="18"/>
      <c r="D89" s="18"/>
      <c r="E89" s="18"/>
      <c r="F89" s="19"/>
      <c r="G89" s="19"/>
      <c r="H89" s="19"/>
      <c r="I89" s="19"/>
      <c r="J89" s="83"/>
    </row>
    <row r="90" spans="1:10" ht="13.8" thickBot="1" x14ac:dyDescent="0.3">
      <c r="A90" s="4"/>
      <c r="B90" s="154"/>
      <c r="C90" s="5"/>
      <c r="D90" s="5"/>
      <c r="E90" s="5"/>
      <c r="F90" s="5"/>
      <c r="G90" s="5"/>
      <c r="H90" s="5"/>
      <c r="I90" s="5"/>
      <c r="J90" s="6"/>
    </row>
    <row r="91" spans="1:10" ht="14.4" thickBot="1" x14ac:dyDescent="0.3">
      <c r="A91" s="67"/>
      <c r="B91" s="145" t="s">
        <v>107</v>
      </c>
      <c r="C91" s="68"/>
      <c r="D91" s="68"/>
      <c r="E91" s="68"/>
      <c r="F91" s="73" t="s">
        <v>11</v>
      </c>
      <c r="G91" s="73" t="s">
        <v>12</v>
      </c>
      <c r="H91" s="73" t="s">
        <v>13</v>
      </c>
      <c r="I91" s="73" t="s">
        <v>14</v>
      </c>
      <c r="J91" s="74" t="s">
        <v>15</v>
      </c>
    </row>
    <row r="92" spans="1:10" ht="13.8" x14ac:dyDescent="0.25">
      <c r="A92" s="27"/>
      <c r="B92" s="155"/>
      <c r="C92" s="40"/>
      <c r="D92" s="40"/>
      <c r="E92" s="28"/>
      <c r="F92" s="202" t="s">
        <v>108</v>
      </c>
      <c r="G92" s="202"/>
      <c r="H92" s="202"/>
      <c r="I92" s="202"/>
      <c r="J92" s="203"/>
    </row>
    <row r="93" spans="1:10" ht="13.8" x14ac:dyDescent="0.25">
      <c r="A93" s="27"/>
      <c r="B93" s="155" t="s">
        <v>109</v>
      </c>
      <c r="C93" s="40"/>
      <c r="D93" s="40"/>
      <c r="E93" s="28"/>
      <c r="F93" s="197">
        <v>0</v>
      </c>
      <c r="G93" s="85"/>
      <c r="H93" s="85"/>
      <c r="I93" s="85"/>
      <c r="J93" s="86"/>
    </row>
    <row r="94" spans="1:10" ht="13.8" x14ac:dyDescent="0.25">
      <c r="A94" s="27"/>
      <c r="B94" s="155" t="s">
        <v>110</v>
      </c>
      <c r="C94" s="40"/>
      <c r="D94" s="40"/>
      <c r="E94" s="28"/>
      <c r="F94" s="22"/>
      <c r="G94" s="197">
        <v>0</v>
      </c>
      <c r="H94" s="85"/>
      <c r="I94" s="85"/>
      <c r="J94" s="86"/>
    </row>
    <row r="95" spans="1:10" ht="13.8" x14ac:dyDescent="0.25">
      <c r="A95" s="27"/>
      <c r="B95" s="155" t="s">
        <v>111</v>
      </c>
      <c r="C95" s="40"/>
      <c r="D95" s="40"/>
      <c r="E95" s="28"/>
      <c r="F95" s="22"/>
      <c r="G95" s="22"/>
      <c r="H95" s="197">
        <v>0</v>
      </c>
      <c r="I95" s="85"/>
      <c r="J95" s="86"/>
    </row>
    <row r="96" spans="1:10" ht="13.8" x14ac:dyDescent="0.25">
      <c r="A96" s="27"/>
      <c r="B96" s="155" t="s">
        <v>112</v>
      </c>
      <c r="C96" s="40"/>
      <c r="D96" s="40"/>
      <c r="E96" s="28"/>
      <c r="F96" s="22"/>
      <c r="G96" s="22"/>
      <c r="H96" s="22"/>
      <c r="I96" s="197">
        <v>0</v>
      </c>
      <c r="J96" s="86"/>
    </row>
    <row r="97" spans="1:10" ht="13.8" x14ac:dyDescent="0.25">
      <c r="A97" s="27"/>
      <c r="B97" s="155" t="s">
        <v>113</v>
      </c>
      <c r="C97" s="40"/>
      <c r="D97" s="40"/>
      <c r="E97" s="28"/>
      <c r="F97" s="22"/>
      <c r="G97" s="22"/>
      <c r="H97" s="22"/>
      <c r="I97" s="22"/>
      <c r="J97" s="198">
        <v>0</v>
      </c>
    </row>
    <row r="98" spans="1:10" ht="13.8" x14ac:dyDescent="0.25">
      <c r="A98" s="27"/>
      <c r="B98" s="156"/>
      <c r="C98" s="26"/>
      <c r="D98" s="26"/>
      <c r="E98" s="26"/>
      <c r="F98" s="26"/>
      <c r="G98" s="26"/>
      <c r="H98" s="26"/>
      <c r="I98" s="26"/>
      <c r="J98" s="30"/>
    </row>
    <row r="99" spans="1:10" ht="13.8" x14ac:dyDescent="0.25">
      <c r="A99" s="27"/>
      <c r="B99" s="156"/>
      <c r="C99" s="26"/>
      <c r="D99" s="26"/>
      <c r="E99" s="26"/>
      <c r="F99" s="26"/>
      <c r="G99" s="26"/>
      <c r="H99" s="26"/>
      <c r="I99" s="26"/>
      <c r="J99" s="30"/>
    </row>
    <row r="100" spans="1:10" ht="27.6" x14ac:dyDescent="0.25">
      <c r="A100" s="41"/>
      <c r="B100" s="157" t="s">
        <v>114</v>
      </c>
      <c r="C100" s="42"/>
      <c r="D100" s="43"/>
      <c r="E100" s="42"/>
      <c r="F100" s="42"/>
      <c r="G100" s="42"/>
      <c r="H100" s="42"/>
      <c r="I100" s="42"/>
      <c r="J100" s="44"/>
    </row>
    <row r="101" spans="1:10" ht="27.6" x14ac:dyDescent="0.25">
      <c r="A101" s="45"/>
      <c r="B101" s="158"/>
      <c r="C101" s="46"/>
      <c r="D101" s="47"/>
      <c r="E101" s="48" t="s">
        <v>115</v>
      </c>
      <c r="F101" s="204" t="s">
        <v>116</v>
      </c>
      <c r="G101" s="204"/>
      <c r="H101" s="204"/>
      <c r="I101" s="204"/>
      <c r="J101" s="205"/>
    </row>
    <row r="102" spans="1:10" ht="13.8" x14ac:dyDescent="0.25">
      <c r="A102" s="27"/>
      <c r="B102" s="155" t="s">
        <v>117</v>
      </c>
      <c r="C102" s="40"/>
      <c r="D102" s="28"/>
      <c r="E102" s="49">
        <f>F$87</f>
        <v>0</v>
      </c>
      <c r="F102" s="49">
        <f>IF($E102&gt;0,IF($E102&gt;0,EXP(($E102+40-F93)/43)),0)</f>
        <v>0</v>
      </c>
      <c r="G102" s="49">
        <f>IF($E102&gt;0,IF($E103&gt;0,EXP(($E102+40-G93)/43)),0)</f>
        <v>0</v>
      </c>
      <c r="H102" s="49">
        <f>IF($E102&gt;0,IF($E104&gt;0,EXP(($E102+40-H93)/43)),0)</f>
        <v>0</v>
      </c>
      <c r="I102" s="49">
        <f>IF($E102&gt;0,IF($E105&gt;0,EXP(($E102+40-I93)/43)),0)</f>
        <v>0</v>
      </c>
      <c r="J102" s="50">
        <f>IF($E102&gt;0,IF($E106&gt;0,EXP(($E102+40-J93)/43)),0)</f>
        <v>0</v>
      </c>
    </row>
    <row r="103" spans="1:10" ht="13.8" x14ac:dyDescent="0.25">
      <c r="A103" s="27"/>
      <c r="B103" s="155" t="s">
        <v>118</v>
      </c>
      <c r="C103" s="40"/>
      <c r="D103" s="28"/>
      <c r="E103" s="49">
        <f>G$87</f>
        <v>0</v>
      </c>
      <c r="F103" s="49">
        <f>IF($E103&gt;0,IF($E102&gt;0,EXP(($E103+40-G93)/43)),0)</f>
        <v>0</v>
      </c>
      <c r="G103" s="49">
        <f>IF($E103&gt;0,IF($E103&gt;0,EXP(($E103+40-G94)/43)),0)</f>
        <v>0</v>
      </c>
      <c r="H103" s="49">
        <f>IF($E103&gt;0,IF($E104&gt;0,EXP(($E103+40-H94)/43)),0)</f>
        <v>0</v>
      </c>
      <c r="I103" s="49">
        <f>IF($E103&gt;0,IF($E105&gt;0,EXP(($E103+40-I94)/43)),0)</f>
        <v>0</v>
      </c>
      <c r="J103" s="50">
        <f>IF($E103&gt;0,IF($E106&gt;0,EXP(($E103+40-J94)/43)),0)</f>
        <v>0</v>
      </c>
    </row>
    <row r="104" spans="1:10" ht="13.8" x14ac:dyDescent="0.25">
      <c r="A104" s="27"/>
      <c r="B104" s="155" t="s">
        <v>119</v>
      </c>
      <c r="C104" s="40"/>
      <c r="D104" s="28"/>
      <c r="E104" s="49">
        <f>H$87</f>
        <v>0</v>
      </c>
      <c r="F104" s="49">
        <f>IF($E104&gt;0,IF($E102&gt;0,EXP(($E104+40-H93)/43)),0)</f>
        <v>0</v>
      </c>
      <c r="G104" s="49">
        <f>IF($E104&gt;0,IF($E103&gt;0,EXP(($E104+40-H94)/43)),0)</f>
        <v>0</v>
      </c>
      <c r="H104" s="49">
        <f>IF($E104&gt;0,IF($E104&gt;0,EXP(($E104+40-H95)/43)),0)</f>
        <v>0</v>
      </c>
      <c r="I104" s="49">
        <f>IF($E104&gt;0,IF($E105&gt;0,EXP(($E104+40-I95)/43)),0)</f>
        <v>0</v>
      </c>
      <c r="J104" s="50">
        <f>IF($E104&gt;0,IF($E106&gt;0,EXP(($E104+40-J95)/43)),0)</f>
        <v>0</v>
      </c>
    </row>
    <row r="105" spans="1:10" ht="13.8" x14ac:dyDescent="0.25">
      <c r="A105" s="27"/>
      <c r="B105" s="155" t="s">
        <v>120</v>
      </c>
      <c r="C105" s="40"/>
      <c r="D105" s="28"/>
      <c r="E105" s="49">
        <f>I$87</f>
        <v>0</v>
      </c>
      <c r="F105" s="49">
        <f>IF($E105&gt;0,IF($E102&gt;0,EXP(($E105+40-I93)/43)),0)</f>
        <v>0</v>
      </c>
      <c r="G105" s="49">
        <f>IF($E105&gt;0,IF($E103&gt;0,EXP(($E105+40-I94)/43)),0)</f>
        <v>0</v>
      </c>
      <c r="H105" s="49">
        <f>IF($E105&gt;0,IF($E104&gt;0,EXP(($E105+40-I95)/43)),0)</f>
        <v>0</v>
      </c>
      <c r="I105" s="49">
        <f>IF($E105&gt;0,IF($E105&gt;0,EXP(($E105+40-I96)/43)),0)</f>
        <v>0</v>
      </c>
      <c r="J105" s="50">
        <f>IF($E105&gt;0,IF($E106&gt;0,EXP(($E105+40-J96)/43)),0)</f>
        <v>0</v>
      </c>
    </row>
    <row r="106" spans="1:10" ht="13.8" x14ac:dyDescent="0.25">
      <c r="A106" s="27"/>
      <c r="B106" s="155" t="s">
        <v>121</v>
      </c>
      <c r="C106" s="40"/>
      <c r="D106" s="28"/>
      <c r="E106" s="49">
        <f>J$87</f>
        <v>0</v>
      </c>
      <c r="F106" s="49">
        <f>IF($E106&gt;0,IF($E102&gt;0,EXP(($E106+40-J93)/43)),0)</f>
        <v>0</v>
      </c>
      <c r="G106" s="49">
        <f>IF($E106&gt;0,IF($E103&gt;0,EXP(($E106+40-J94)/43)),0)</f>
        <v>0</v>
      </c>
      <c r="H106" s="49">
        <f>IF($E106&gt;0,IF($E104&gt;0,EXP(($E106+40-J95)/43)),0)</f>
        <v>0</v>
      </c>
      <c r="I106" s="49">
        <f>IF($E106&gt;0,IF($E105&gt;0,EXP(($E106+40-J96)/43)),0)</f>
        <v>0</v>
      </c>
      <c r="J106" s="50">
        <f>IF($E106&gt;0,IF($E106&gt;0,EXP(($E106+40-J97)/43)),0)</f>
        <v>0</v>
      </c>
    </row>
    <row r="107" spans="1:10" ht="13.8" x14ac:dyDescent="0.25">
      <c r="A107" s="27"/>
      <c r="B107" s="156"/>
      <c r="C107" s="26"/>
      <c r="D107" s="32"/>
      <c r="E107" s="21"/>
      <c r="F107" s="21"/>
      <c r="G107" s="21"/>
      <c r="H107" s="21"/>
      <c r="I107" s="21"/>
      <c r="J107" s="23"/>
    </row>
    <row r="108" spans="1:10" ht="14.4" thickBot="1" x14ac:dyDescent="0.3">
      <c r="A108" s="51"/>
      <c r="B108" s="159" t="s">
        <v>122</v>
      </c>
      <c r="C108" s="52"/>
      <c r="D108" s="53"/>
      <c r="E108" s="54"/>
      <c r="F108" s="55">
        <f>SUM(F102:F106)</f>
        <v>0</v>
      </c>
      <c r="G108" s="55">
        <f>SUM(G102:G106)</f>
        <v>0</v>
      </c>
      <c r="H108" s="55">
        <f>SUM(H102:H106)</f>
        <v>0</v>
      </c>
      <c r="I108" s="55">
        <f>SUM(I102:I106)</f>
        <v>0</v>
      </c>
      <c r="J108" s="56">
        <f>SUM(J102:J106)</f>
        <v>0</v>
      </c>
    </row>
    <row r="109" spans="1:10" x14ac:dyDescent="0.25">
      <c r="A109" s="9"/>
      <c r="B109" s="160"/>
      <c r="C109" s="10"/>
      <c r="D109" s="10"/>
      <c r="E109" s="10"/>
      <c r="F109" s="10"/>
      <c r="G109" s="10"/>
      <c r="H109" s="10"/>
      <c r="I109" s="10"/>
      <c r="J109" s="11"/>
    </row>
    <row r="110" spans="1:10" x14ac:dyDescent="0.25">
      <c r="A110" s="1"/>
      <c r="B110" s="164"/>
      <c r="C110" s="2"/>
      <c r="D110" s="2"/>
      <c r="E110" s="2"/>
      <c r="F110" s="2"/>
      <c r="G110" s="2"/>
      <c r="H110" s="2"/>
      <c r="I110" s="2"/>
      <c r="J110" s="3"/>
    </row>
    <row r="111" spans="1:10" ht="13.8" thickBot="1" x14ac:dyDescent="0.3">
      <c r="A111" s="4"/>
      <c r="B111" s="154"/>
      <c r="C111" s="5"/>
      <c r="D111" s="5"/>
      <c r="E111" s="5"/>
      <c r="F111" s="5"/>
      <c r="G111" s="5"/>
      <c r="H111" s="5"/>
      <c r="I111" s="5"/>
      <c r="J111" s="6"/>
    </row>
    <row r="112" spans="1:10" ht="42" thickBot="1" x14ac:dyDescent="0.3">
      <c r="A112" s="69" t="s">
        <v>123</v>
      </c>
      <c r="B112" s="206" t="s">
        <v>124</v>
      </c>
      <c r="C112" s="62"/>
      <c r="D112" s="71"/>
      <c r="E112" s="72" t="s">
        <v>125</v>
      </c>
      <c r="F112" s="199" t="s">
        <v>126</v>
      </c>
      <c r="G112" s="62"/>
      <c r="H112" s="211" t="s">
        <v>127</v>
      </c>
      <c r="I112" s="62"/>
      <c r="J112" s="200" t="s">
        <v>128</v>
      </c>
    </row>
    <row r="113" spans="1:10" x14ac:dyDescent="0.25">
      <c r="A113" s="9"/>
      <c r="B113" s="161"/>
      <c r="C113" s="99"/>
      <c r="D113" s="100"/>
      <c r="E113" s="12"/>
      <c r="F113" s="12"/>
      <c r="G113" s="12"/>
      <c r="H113" s="12"/>
      <c r="I113" s="12"/>
      <c r="J113" s="13"/>
    </row>
    <row r="114" spans="1:10" ht="15.6" x14ac:dyDescent="0.3">
      <c r="A114" s="27"/>
      <c r="B114" s="162" t="s">
        <v>129</v>
      </c>
      <c r="C114" s="114"/>
      <c r="D114" s="115"/>
      <c r="E114" s="116" t="s">
        <v>52</v>
      </c>
      <c r="F114" s="130" t="e">
        <f>43*LN(F108)-40</f>
        <v>#NUM!</v>
      </c>
      <c r="G114" s="129"/>
      <c r="H114" s="131" t="e">
        <f>F114*0.7</f>
        <v>#NUM!</v>
      </c>
      <c r="I114" s="129"/>
      <c r="J114" s="132" t="e">
        <f>F114*0.5</f>
        <v>#NUM!</v>
      </c>
    </row>
    <row r="115" spans="1:10" ht="15.6" x14ac:dyDescent="0.3">
      <c r="A115" s="27"/>
      <c r="B115" s="162" t="s">
        <v>130</v>
      </c>
      <c r="C115" s="114"/>
      <c r="D115" s="115"/>
      <c r="E115" s="116" t="s">
        <v>52</v>
      </c>
      <c r="F115" s="131" t="e">
        <f>43*LN(G108)-40</f>
        <v>#NUM!</v>
      </c>
      <c r="G115" s="129"/>
      <c r="H115" s="131" t="e">
        <f>F115*0.7</f>
        <v>#NUM!</v>
      </c>
      <c r="I115" s="129"/>
      <c r="J115" s="132" t="e">
        <f>F115*0.5</f>
        <v>#NUM!</v>
      </c>
    </row>
    <row r="116" spans="1:10" ht="15.6" x14ac:dyDescent="0.3">
      <c r="A116" s="27"/>
      <c r="B116" s="162" t="s">
        <v>131</v>
      </c>
      <c r="C116" s="114"/>
      <c r="D116" s="115"/>
      <c r="E116" s="116" t="s">
        <v>52</v>
      </c>
      <c r="F116" s="131" t="e">
        <f>43*LN(H108)-40</f>
        <v>#NUM!</v>
      </c>
      <c r="G116" s="129"/>
      <c r="H116" s="131" t="e">
        <f>F116*0.7</f>
        <v>#NUM!</v>
      </c>
      <c r="I116" s="129"/>
      <c r="J116" s="132" t="e">
        <f>F116*0.5</f>
        <v>#NUM!</v>
      </c>
    </row>
    <row r="117" spans="1:10" ht="15.6" x14ac:dyDescent="0.3">
      <c r="A117" s="27"/>
      <c r="B117" s="162" t="s">
        <v>132</v>
      </c>
      <c r="C117" s="114"/>
      <c r="D117" s="115"/>
      <c r="E117" s="116" t="s">
        <v>52</v>
      </c>
      <c r="F117" s="131" t="e">
        <f>43*LN(I108)-40</f>
        <v>#NUM!</v>
      </c>
      <c r="G117" s="129"/>
      <c r="H117" s="131" t="e">
        <f>F117*0.7</f>
        <v>#NUM!</v>
      </c>
      <c r="I117" s="129"/>
      <c r="J117" s="132" t="e">
        <f>F117*0.5</f>
        <v>#NUM!</v>
      </c>
    </row>
    <row r="118" spans="1:10" ht="15.6" x14ac:dyDescent="0.3">
      <c r="A118" s="27"/>
      <c r="B118" s="162" t="s">
        <v>133</v>
      </c>
      <c r="C118" s="114"/>
      <c r="D118" s="115"/>
      <c r="E118" s="116" t="s">
        <v>52</v>
      </c>
      <c r="F118" s="131" t="e">
        <f>43*LN(J108)-40</f>
        <v>#NUM!</v>
      </c>
      <c r="G118" s="129"/>
      <c r="H118" s="131" t="e">
        <f>F118*0.7</f>
        <v>#NUM!</v>
      </c>
      <c r="I118" s="129"/>
      <c r="J118" s="132" t="e">
        <f>F118*0.5</f>
        <v>#NUM!</v>
      </c>
    </row>
    <row r="119" spans="1:10" ht="14.4" thickBot="1" x14ac:dyDescent="0.3">
      <c r="A119" s="51"/>
      <c r="B119" s="163"/>
      <c r="C119" s="98"/>
      <c r="D119" s="34"/>
      <c r="E119" s="54"/>
      <c r="F119" s="54"/>
      <c r="G119" s="54"/>
      <c r="H119" s="54"/>
      <c r="I119" s="54"/>
      <c r="J119" s="57"/>
    </row>
    <row r="120" spans="1:10" x14ac:dyDescent="0.25">
      <c r="A120" s="9"/>
      <c r="B120" s="160"/>
      <c r="C120" s="10"/>
      <c r="D120" s="10"/>
      <c r="E120" s="10"/>
      <c r="F120" s="10"/>
      <c r="G120" s="10"/>
      <c r="H120" s="10"/>
      <c r="I120" s="10"/>
      <c r="J120" s="11"/>
    </row>
    <row r="121" spans="1:10" ht="13.8" x14ac:dyDescent="0.25">
      <c r="A121" s="27" t="s">
        <v>134</v>
      </c>
      <c r="B121" s="150"/>
      <c r="C121" s="26"/>
      <c r="D121" s="26"/>
      <c r="E121" s="26"/>
      <c r="F121" s="194"/>
      <c r="G121" s="26"/>
      <c r="H121" s="26"/>
      <c r="I121" s="26"/>
      <c r="J121" s="30"/>
    </row>
    <row r="122" spans="1:10" x14ac:dyDescent="0.25">
      <c r="A122" s="1"/>
      <c r="B122" s="164"/>
      <c r="C122" s="2"/>
      <c r="D122" s="2"/>
      <c r="E122" s="2"/>
      <c r="F122" s="2"/>
      <c r="G122" s="2"/>
      <c r="H122" s="2"/>
      <c r="I122" s="2"/>
      <c r="J122" s="3"/>
    </row>
    <row r="123" spans="1:10" ht="17.399999999999999" x14ac:dyDescent="0.3">
      <c r="A123" s="101"/>
      <c r="B123" s="165"/>
      <c r="C123" s="102"/>
      <c r="D123" s="102"/>
      <c r="E123" s="102"/>
      <c r="F123" s="102"/>
      <c r="G123" s="102"/>
      <c r="H123" s="102"/>
      <c r="I123" s="102"/>
      <c r="J123" s="103"/>
    </row>
    <row r="124" spans="1:10" ht="17.399999999999999" x14ac:dyDescent="0.3">
      <c r="A124" s="104"/>
      <c r="B124" s="166"/>
      <c r="C124" s="105"/>
      <c r="D124" s="105"/>
      <c r="E124" s="105"/>
      <c r="F124" s="105"/>
      <c r="G124" s="105"/>
      <c r="H124" s="105"/>
      <c r="I124" s="105"/>
      <c r="J124" s="106"/>
    </row>
    <row r="125" spans="1:10" ht="17.399999999999999" x14ac:dyDescent="0.3">
      <c r="A125" s="104"/>
      <c r="B125" s="166"/>
      <c r="C125" s="105"/>
      <c r="D125" s="105"/>
      <c r="E125" s="105"/>
      <c r="F125" s="105"/>
      <c r="G125" s="105"/>
      <c r="H125" s="105"/>
      <c r="I125" s="105"/>
      <c r="J125" s="106"/>
    </row>
    <row r="126" spans="1:10" ht="17.399999999999999" x14ac:dyDescent="0.3">
      <c r="A126" s="104"/>
      <c r="B126" s="166"/>
      <c r="C126" s="105"/>
      <c r="D126" s="105"/>
      <c r="E126" s="105"/>
      <c r="F126" s="105"/>
      <c r="G126" s="105"/>
      <c r="H126" s="105"/>
      <c r="I126" s="105"/>
      <c r="J126" s="106"/>
    </row>
    <row r="127" spans="1:10" ht="17.399999999999999" x14ac:dyDescent="0.3">
      <c r="A127" s="104"/>
      <c r="B127" s="166"/>
      <c r="C127" s="105"/>
      <c r="D127" s="105"/>
      <c r="E127" s="105"/>
      <c r="F127" s="105"/>
      <c r="G127" s="105"/>
      <c r="H127" s="105"/>
      <c r="I127" s="105"/>
      <c r="J127" s="106"/>
    </row>
    <row r="128" spans="1:10" ht="17.399999999999999" x14ac:dyDescent="0.3">
      <c r="A128" s="104"/>
      <c r="B128" s="166"/>
      <c r="C128" s="105"/>
      <c r="D128" s="105"/>
      <c r="E128" s="105"/>
      <c r="F128" s="105"/>
      <c r="G128" s="105"/>
      <c r="H128" s="105"/>
      <c r="I128" s="105"/>
      <c r="J128" s="106"/>
    </row>
    <row r="129" spans="1:10" ht="13.5" customHeight="1" x14ac:dyDescent="0.25">
      <c r="A129" s="1"/>
      <c r="B129" s="164"/>
      <c r="C129" s="2"/>
      <c r="D129" s="2"/>
      <c r="E129" s="2"/>
      <c r="F129" s="2"/>
      <c r="G129" s="2"/>
      <c r="H129" s="2"/>
      <c r="I129" s="2"/>
      <c r="J129" s="3"/>
    </row>
    <row r="130" spans="1:10" ht="13.5" customHeight="1" x14ac:dyDescent="0.25">
      <c r="A130" s="1"/>
      <c r="B130" s="164"/>
      <c r="C130" s="2"/>
      <c r="D130" s="2"/>
      <c r="E130" s="2"/>
      <c r="F130" s="2"/>
      <c r="G130" s="2"/>
      <c r="H130" s="2"/>
      <c r="I130" s="2"/>
      <c r="J130" s="3"/>
    </row>
    <row r="131" spans="1:10" x14ac:dyDescent="0.25">
      <c r="A131" s="1"/>
      <c r="B131" s="164"/>
      <c r="C131" s="2"/>
      <c r="D131" s="2"/>
      <c r="E131" s="2"/>
      <c r="F131" s="2"/>
      <c r="G131" s="2"/>
      <c r="H131" s="2"/>
      <c r="I131" s="2"/>
      <c r="J131" s="3"/>
    </row>
    <row r="132" spans="1:10" ht="13.8" x14ac:dyDescent="0.25">
      <c r="A132" s="27" t="s">
        <v>136</v>
      </c>
      <c r="B132" s="150"/>
      <c r="C132" s="26"/>
      <c r="D132" s="26"/>
      <c r="E132" s="26"/>
      <c r="F132" s="26"/>
      <c r="G132" s="26"/>
      <c r="H132" s="26"/>
      <c r="I132" s="26"/>
      <c r="J132" s="30"/>
    </row>
    <row r="133" spans="1:10" ht="13.8" x14ac:dyDescent="0.25">
      <c r="A133" s="27" t="s">
        <v>135</v>
      </c>
      <c r="B133" s="150"/>
      <c r="C133" s="26"/>
      <c r="D133" s="26"/>
      <c r="E133" s="26"/>
      <c r="F133" s="26"/>
      <c r="G133" s="26"/>
      <c r="H133" s="26"/>
      <c r="I133" s="26"/>
      <c r="J133" s="30"/>
    </row>
    <row r="134" spans="1:10" ht="13.8" x14ac:dyDescent="0.25">
      <c r="A134" s="208">
        <f ca="1">TODAY()</f>
        <v>44236</v>
      </c>
      <c r="B134" s="167"/>
      <c r="C134" s="26"/>
      <c r="D134" s="26"/>
      <c r="E134" s="26"/>
      <c r="F134" s="26"/>
      <c r="G134" s="26"/>
      <c r="H134" s="26"/>
      <c r="I134" s="26"/>
      <c r="J134" s="30"/>
    </row>
    <row r="135" spans="1:10" ht="13.8" thickBot="1" x14ac:dyDescent="0.3">
      <c r="A135" s="4"/>
      <c r="B135" s="154"/>
      <c r="C135" s="5"/>
      <c r="D135" s="5"/>
      <c r="E135" s="5"/>
      <c r="F135" s="5"/>
      <c r="G135" s="5"/>
      <c r="H135" s="5"/>
      <c r="I135" s="5"/>
      <c r="J135" s="6"/>
    </row>
  </sheetData>
  <phoneticPr fontId="0" type="noConversion"/>
  <printOptions horizontalCentered="1"/>
  <pageMargins left="0.6692913385826772" right="7.874015748031496E-2" top="0.6692913385826772" bottom="0.51181102362204722" header="0.39370078740157483" footer="0.31496062992125984"/>
  <pageSetup paperSize="9" scale="63" orientation="portrait" r:id="rId1"/>
  <headerFooter alignWithMargins="0">
    <oddHeader>&amp;C&amp;11beco, Geschäftsbereich Immissionsschutz, Laupenstrasse 22, 3011 Bern</oddHeader>
    <oddFooter>&amp;C&amp;11Seite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Tabelle1</vt:lpstr>
      <vt:lpstr>Tabelle2</vt:lpstr>
      <vt:lpstr>Tabelle3</vt:lpstr>
      <vt:lpstr>Tabelle4</vt:lpstr>
      <vt:lpstr>Tabelle5</vt:lpstr>
      <vt:lpstr>Tabelle1!Druckbereich</vt:lpstr>
    </vt:vector>
  </TitlesOfParts>
  <Company>KIGA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</dc:creator>
  <cp:lastModifiedBy>Sommer Gabriela, WEU-AWI-STAB-IE</cp:lastModifiedBy>
  <cp:lastPrinted>2008-09-03T11:29:28Z</cp:lastPrinted>
  <dcterms:created xsi:type="dcterms:W3CDTF">1999-09-29T09:48:58Z</dcterms:created>
  <dcterms:modified xsi:type="dcterms:W3CDTF">2021-02-09T14:13:26Z</dcterms:modified>
</cp:coreProperties>
</file>