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415" yWindow="-165" windowWidth="26130" windowHeight="14535"/>
  </bookViews>
  <sheets>
    <sheet name="Titelblatt" sheetId="1" r:id="rId1"/>
    <sheet name="Formular A" sheetId="2" r:id="rId2"/>
    <sheet name="Formular B" sheetId="4" r:id="rId3"/>
    <sheet name="Formular C" sheetId="7" r:id="rId4"/>
    <sheet name="Formular D" sheetId="5" r:id="rId5"/>
    <sheet name="Formular E" sheetId="6" r:id="rId6"/>
    <sheet name="Tabelle1" sheetId="8" r:id="rId7"/>
  </sheets>
  <definedNames>
    <definedName name="_xlnm.Print_Area" localSheetId="1">'Formular A'!$A$1:$AD$33</definedName>
    <definedName name="_xlnm.Print_Area" localSheetId="2">'Formular B'!$A$1:$O$48</definedName>
    <definedName name="_xlnm.Print_Area" localSheetId="3">'Formular C'!$A$1:$L$29</definedName>
    <definedName name="_xlnm.Print_Area" localSheetId="4">'Formular D'!$A$1:$R$42</definedName>
    <definedName name="_xlnm.Print_Area" localSheetId="5">'Formular E'!$A$1:$P$44</definedName>
    <definedName name="_xlnm.Print_Area" localSheetId="0">Titelblatt!$A$1:$P$39</definedName>
  </definedNames>
  <calcPr calcId="145621"/>
</workbook>
</file>

<file path=xl/calcChain.xml><?xml version="1.0" encoding="utf-8"?>
<calcChain xmlns="http://schemas.openxmlformats.org/spreadsheetml/2006/main">
  <c r="F16" i="7" l="1"/>
  <c r="F18" i="7"/>
  <c r="O2" i="4" l="1"/>
  <c r="R2" i="5" s="1"/>
  <c r="P1" i="6"/>
  <c r="L2" i="7"/>
  <c r="L1" i="7"/>
  <c r="AA2" i="2"/>
  <c r="AD1" i="2"/>
  <c r="O1" i="4" s="1"/>
  <c r="P2" i="6"/>
  <c r="M21" i="6"/>
  <c r="P21" i="6" s="1"/>
  <c r="I21" i="6"/>
  <c r="H21" i="6"/>
  <c r="P20" i="6"/>
  <c r="M20" i="6"/>
  <c r="I20" i="6"/>
  <c r="H20" i="6"/>
  <c r="M19" i="6"/>
  <c r="P19" i="6" s="1"/>
  <c r="I19" i="6"/>
  <c r="H19" i="6"/>
  <c r="P18" i="6"/>
  <c r="M18" i="6"/>
  <c r="I18" i="6"/>
  <c r="H18" i="6"/>
  <c r="M17" i="6"/>
  <c r="P17" i="6" s="1"/>
  <c r="I17" i="6"/>
  <c r="H17" i="6"/>
  <c r="P16" i="6"/>
  <c r="M16" i="6"/>
  <c r="I16" i="6"/>
  <c r="H16" i="6"/>
  <c r="M15" i="6"/>
  <c r="P15" i="6" s="1"/>
  <c r="I15" i="6"/>
  <c r="H15" i="6"/>
  <c r="M14" i="6"/>
  <c r="P14" i="6" s="1"/>
  <c r="I14" i="6"/>
  <c r="I23" i="6" s="1"/>
  <c r="H14" i="6"/>
  <c r="H23" i="6" s="1"/>
  <c r="M30" i="5"/>
  <c r="P30" i="5" s="1"/>
  <c r="Q30" i="5" s="1"/>
  <c r="I30" i="5"/>
  <c r="H30" i="5"/>
  <c r="M29" i="5"/>
  <c r="P29" i="5" s="1"/>
  <c r="Q29" i="5" s="1"/>
  <c r="I29" i="5"/>
  <c r="H29" i="5"/>
  <c r="M28" i="5"/>
  <c r="P28" i="5" s="1"/>
  <c r="Q28" i="5" s="1"/>
  <c r="I28" i="5"/>
  <c r="H28" i="5"/>
  <c r="M27" i="5"/>
  <c r="P27" i="5" s="1"/>
  <c r="Q27" i="5" s="1"/>
  <c r="I27" i="5"/>
  <c r="H27" i="5"/>
  <c r="M26" i="5"/>
  <c r="P26" i="5" s="1"/>
  <c r="Q26" i="5" s="1"/>
  <c r="I26" i="5"/>
  <c r="H26" i="5"/>
  <c r="M25" i="5"/>
  <c r="P25" i="5" s="1"/>
  <c r="Q25" i="5" s="1"/>
  <c r="I25" i="5"/>
  <c r="H25" i="5"/>
  <c r="M24" i="5"/>
  <c r="P24" i="5" s="1"/>
  <c r="Q24" i="5" s="1"/>
  <c r="I24" i="5"/>
  <c r="H24" i="5"/>
  <c r="M23" i="5"/>
  <c r="P23" i="5" s="1"/>
  <c r="Q23" i="5" s="1"/>
  <c r="I23" i="5"/>
  <c r="H23" i="5"/>
  <c r="M22" i="5"/>
  <c r="P22" i="5" s="1"/>
  <c r="Q22" i="5" s="1"/>
  <c r="I22" i="5"/>
  <c r="H22" i="5"/>
  <c r="M21" i="5"/>
  <c r="P21" i="5" s="1"/>
  <c r="Q21" i="5" s="1"/>
  <c r="I21" i="5"/>
  <c r="H21" i="5"/>
  <c r="M20" i="5"/>
  <c r="P20" i="5" s="1"/>
  <c r="Q20" i="5" s="1"/>
  <c r="I20" i="5"/>
  <c r="H20" i="5"/>
  <c r="M19" i="5"/>
  <c r="P19" i="5" s="1"/>
  <c r="Q19" i="5" s="1"/>
  <c r="I19" i="5"/>
  <c r="H19" i="5"/>
  <c r="M18" i="5"/>
  <c r="P18" i="5" s="1"/>
  <c r="Q18" i="5" s="1"/>
  <c r="I18" i="5"/>
  <c r="H18" i="5"/>
  <c r="M17" i="5"/>
  <c r="P17" i="5" s="1"/>
  <c r="Q17" i="5" s="1"/>
  <c r="I17" i="5"/>
  <c r="H17" i="5"/>
  <c r="M16" i="5"/>
  <c r="P16" i="5" s="1"/>
  <c r="Q16" i="5" s="1"/>
  <c r="I16" i="5"/>
  <c r="H16" i="5"/>
  <c r="M15" i="5"/>
  <c r="P15" i="5" s="1"/>
  <c r="Q15" i="5" s="1"/>
  <c r="I15" i="5"/>
  <c r="H15" i="5"/>
  <c r="M14" i="5"/>
  <c r="P14" i="5" s="1"/>
  <c r="Q14" i="5" s="1"/>
  <c r="I14" i="5"/>
  <c r="H14" i="5"/>
  <c r="M13" i="5"/>
  <c r="P13" i="5" s="1"/>
  <c r="I13" i="5"/>
  <c r="I34" i="5" s="1"/>
  <c r="I25" i="6" s="1"/>
  <c r="H13" i="5"/>
  <c r="F15" i="7"/>
  <c r="F21" i="7"/>
  <c r="F20" i="7"/>
  <c r="F19" i="7"/>
  <c r="F17" i="7"/>
  <c r="H34" i="5" l="1"/>
  <c r="H25" i="6" s="1"/>
  <c r="H27" i="6" s="1"/>
  <c r="R1" i="5"/>
  <c r="H32" i="5"/>
  <c r="I27" i="6"/>
  <c r="I33" i="5"/>
  <c r="H33" i="5"/>
  <c r="Q13" i="5"/>
  <c r="I32" i="5"/>
  <c r="F14" i="7" l="1"/>
  <c r="D10" i="7"/>
  <c r="D9" i="7"/>
  <c r="D29" i="7" l="1"/>
  <c r="G27" i="7"/>
  <c r="E27" i="7"/>
  <c r="G26" i="7"/>
  <c r="E26" i="7"/>
  <c r="G25" i="7"/>
  <c r="E25" i="7"/>
  <c r="G24" i="7"/>
  <c r="E24" i="7"/>
  <c r="G23" i="7"/>
  <c r="G21" i="7"/>
  <c r="G20" i="7"/>
  <c r="G19" i="7"/>
  <c r="G18" i="7"/>
  <c r="G17" i="7"/>
  <c r="G16" i="7"/>
  <c r="E16" i="7"/>
  <c r="G15" i="7"/>
  <c r="D11" i="7"/>
  <c r="E14" i="7" s="1"/>
  <c r="D42" i="4"/>
  <c r="J41" i="4"/>
  <c r="I41" i="4"/>
  <c r="H41" i="4"/>
  <c r="G41" i="4"/>
  <c r="F41" i="4"/>
  <c r="J34" i="4"/>
  <c r="I34" i="4"/>
  <c r="H34" i="4"/>
  <c r="G34" i="4"/>
  <c r="F34" i="4"/>
  <c r="J29" i="4"/>
  <c r="I29" i="4"/>
  <c r="H29" i="4"/>
  <c r="G29" i="4"/>
  <c r="F29" i="4"/>
  <c r="J25" i="4"/>
  <c r="J43" i="4" s="1"/>
  <c r="I25" i="4"/>
  <c r="I43" i="4" s="1"/>
  <c r="H25" i="4"/>
  <c r="H42" i="4" s="1"/>
  <c r="G25" i="4"/>
  <c r="G43" i="4" s="1"/>
  <c r="F25" i="4"/>
  <c r="F43" i="4" s="1"/>
  <c r="J19" i="4"/>
  <c r="I19" i="4"/>
  <c r="I20" i="4" s="1"/>
  <c r="H19" i="4"/>
  <c r="H20" i="4" s="1"/>
  <c r="G19" i="4"/>
  <c r="G20" i="4" s="1"/>
  <c r="F19" i="4"/>
  <c r="F20" i="4" s="1"/>
  <c r="I42" i="4" l="1"/>
  <c r="J20" i="4"/>
  <c r="G6" i="6"/>
  <c r="G6" i="5"/>
  <c r="E29" i="7"/>
  <c r="J42" i="4"/>
  <c r="E15" i="7"/>
  <c r="E17" i="7"/>
  <c r="E18" i="7"/>
  <c r="E19" i="7"/>
  <c r="E20" i="7"/>
  <c r="E21" i="7"/>
  <c r="E23" i="7"/>
  <c r="F28" i="7"/>
  <c r="G14" i="7"/>
  <c r="D28" i="7"/>
  <c r="G28" i="7" s="1"/>
  <c r="F42" i="4"/>
  <c r="F26" i="4"/>
  <c r="J28" i="4"/>
  <c r="I28" i="4"/>
  <c r="J26" i="4"/>
  <c r="I26" i="4"/>
  <c r="H26" i="4"/>
  <c r="H43" i="4"/>
  <c r="H28" i="4"/>
  <c r="G26" i="4"/>
  <c r="G28" i="4"/>
  <c r="G42" i="4"/>
  <c r="F28" i="4"/>
  <c r="G5" i="6" l="1"/>
  <c r="G5" i="5"/>
  <c r="J20" i="6"/>
  <c r="J17" i="6"/>
  <c r="J15" i="6"/>
  <c r="J16" i="6"/>
  <c r="J21" i="6"/>
  <c r="J14" i="6"/>
  <c r="J19" i="6"/>
  <c r="J18" i="6"/>
  <c r="J23" i="6" s="1"/>
  <c r="J14" i="5"/>
  <c r="J18" i="5"/>
  <c r="J22" i="5"/>
  <c r="J26" i="5"/>
  <c r="J30" i="5"/>
  <c r="J15" i="5"/>
  <c r="J19" i="5"/>
  <c r="J23" i="5"/>
  <c r="J27" i="5"/>
  <c r="J16" i="5"/>
  <c r="J20" i="5"/>
  <c r="J24" i="5"/>
  <c r="J28" i="5"/>
  <c r="J13" i="5"/>
  <c r="J17" i="5"/>
  <c r="J21" i="5"/>
  <c r="J25" i="5"/>
  <c r="J29" i="5"/>
  <c r="E28" i="7"/>
  <c r="J34" i="5" l="1"/>
  <c r="J25" i="6" s="1"/>
  <c r="J27" i="6" s="1"/>
  <c r="J32" i="5"/>
  <c r="J33" i="5"/>
</calcChain>
</file>

<file path=xl/sharedStrings.xml><?xml version="1.0" encoding="utf-8"?>
<sst xmlns="http://schemas.openxmlformats.org/spreadsheetml/2006/main" count="279" uniqueCount="181">
  <si>
    <t>Titelblatt</t>
  </si>
  <si>
    <t>ARA Name:</t>
  </si>
  <si>
    <t>Adresse:</t>
  </si>
  <si>
    <t>Kontaktperson ARA:</t>
  </si>
  <si>
    <t>Name:</t>
  </si>
  <si>
    <t>Tel.:</t>
  </si>
  <si>
    <t xml:space="preserve">  Fax:</t>
  </si>
  <si>
    <t>E-Mail:</t>
  </si>
  <si>
    <t>Energiespezialist/In / Ingenieurbüro:</t>
  </si>
  <si>
    <t>Kontaktperson Firma:</t>
  </si>
  <si>
    <t>Datum der Berichterfassung:</t>
  </si>
  <si>
    <t xml:space="preserve">  Version:</t>
  </si>
  <si>
    <t>Bemerkungen für den Benutzer:</t>
  </si>
  <si>
    <t>Zur Erläuterung der Formulare sind der Bericht "Anleitung zur Analyse des Energieverbrauchs in ARA des Kanton Zürich" (AWEL Abteilung Gewässerschutz, 2007)</t>
  </si>
  <si>
    <t>Formular A / Angaben zur ARA</t>
  </si>
  <si>
    <t>Anlagedaten</t>
  </si>
  <si>
    <t>Nr.</t>
  </si>
  <si>
    <t>Technische Anlage</t>
  </si>
  <si>
    <t>Bauj.</t>
  </si>
  <si>
    <t>Spezifikation</t>
  </si>
  <si>
    <t>Separate Energiemessung vorhanden</t>
  </si>
  <si>
    <t>Letzte Sanierung</t>
  </si>
  <si>
    <t>Nächste Sanierung</t>
  </si>
  <si>
    <r>
      <t>A.1</t>
    </r>
    <r>
      <rPr>
        <b/>
        <sz val="10"/>
        <rFont val="Arial"/>
        <family val="2"/>
      </rPr>
      <t xml:space="preserve">  Ausbauziel / Dimensionierungswert [EW]</t>
    </r>
  </si>
  <si>
    <r>
      <t>A.2</t>
    </r>
    <r>
      <rPr>
        <b/>
        <sz val="10"/>
        <rFont val="Arial"/>
        <family val="2"/>
      </rPr>
      <t xml:space="preserve">  Energieerzeugungsanlagen</t>
    </r>
  </si>
  <si>
    <t>BHKW</t>
  </si>
  <si>
    <r>
      <t>A.3</t>
    </r>
    <r>
      <rPr>
        <b/>
        <sz val="10"/>
        <rFont val="Arial"/>
        <family val="2"/>
      </rPr>
      <t xml:space="preserve">  Hauptenergieverbraucher / Verfahrensstufe</t>
    </r>
  </si>
  <si>
    <t>Hebewerk Rohwasser</t>
  </si>
  <si>
    <t>Förderhöhe [m]:</t>
  </si>
  <si>
    <t>Vorreinigung</t>
  </si>
  <si>
    <t>Hebewerk Biologie</t>
  </si>
  <si>
    <t>Biologische Reinigungsstufe inkl. Gebläse</t>
  </si>
  <si>
    <t>Filtration Typ</t>
  </si>
  <si>
    <t>Filtration Höhe Hebewerk</t>
  </si>
  <si>
    <t>Faulung</t>
  </si>
  <si>
    <t>Faulschlammentwässerung</t>
  </si>
  <si>
    <t>Überschussschlammentwässerung</t>
  </si>
  <si>
    <t>Zentratbehandlung</t>
  </si>
  <si>
    <r>
      <t>A.4</t>
    </r>
    <r>
      <rPr>
        <b/>
        <sz val="10"/>
        <rFont val="Arial"/>
        <family val="2"/>
      </rPr>
      <t xml:space="preserve"> Beilagen (obligatorisch)</t>
    </r>
  </si>
  <si>
    <t>1</t>
  </si>
  <si>
    <t xml:space="preserve"> R+I Schema</t>
  </si>
  <si>
    <t>Weitere Beilagen (freiwillig)</t>
  </si>
  <si>
    <t xml:space="preserve"> Weitere Angaben zum Betrieb</t>
  </si>
  <si>
    <t>Vorhanden</t>
  </si>
  <si>
    <t>-</t>
  </si>
  <si>
    <t xml:space="preserve"> Energiegrobanalyse</t>
  </si>
  <si>
    <t xml:space="preserve"> Energiefeinanalyse</t>
  </si>
  <si>
    <t>Formular B / Angaben zum Endenergiebezug</t>
  </si>
  <si>
    <t>B.1  Angabe des absoluten Endenergiebezugs / Energieträger (Grobenergieanalyse)</t>
  </si>
  <si>
    <t>Jahr</t>
  </si>
  <si>
    <t>(faktultativ)</t>
  </si>
  <si>
    <t>Aktuel. Jahr</t>
  </si>
  <si>
    <t>Wärmeenergie</t>
  </si>
  <si>
    <t>Eigene Wärmeenergie:</t>
  </si>
  <si>
    <t>Klärgasverbrauch BHKW</t>
  </si>
  <si>
    <r>
      <t>[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/a ]</t>
    </r>
  </si>
  <si>
    <t>Klärgasverbrauch Heizung</t>
  </si>
  <si>
    <t>Wärmepumpe</t>
  </si>
  <si>
    <t>[kWh/a]</t>
  </si>
  <si>
    <t>Solarenergie</t>
  </si>
  <si>
    <t>Externe Wärmeenergie:</t>
  </si>
  <si>
    <t>Heizölverbrauch</t>
  </si>
  <si>
    <t>[ L/a ]</t>
  </si>
  <si>
    <t>Gasverbrauch</t>
  </si>
  <si>
    <t>Wärmeenergie Total</t>
  </si>
  <si>
    <t>[ kWh/a ]</t>
  </si>
  <si>
    <t>Eigenversorgungsgrad</t>
  </si>
  <si>
    <t>[ % ]</t>
  </si>
  <si>
    <t>Elektrische Energie</t>
  </si>
  <si>
    <t>Stromproduktion ARA</t>
  </si>
  <si>
    <t>Netzbezug</t>
  </si>
  <si>
    <t>Elektr. Energie Total</t>
  </si>
  <si>
    <t>Jahresendenergiebezug</t>
  </si>
  <si>
    <t>BHKW Wirkungsgrad</t>
  </si>
  <si>
    <t>B.2  Angabe der Bezugsgrössen</t>
  </si>
  <si>
    <t>Bezeichnung</t>
  </si>
  <si>
    <t>Einheit</t>
  </si>
  <si>
    <t>Einwohnergleichwerte</t>
  </si>
  <si>
    <t>[ EW ]</t>
  </si>
  <si>
    <t>Abwassermenge TWA 85%</t>
  </si>
  <si>
    <t>B.3  Berechnung des spezifischen elektr. Energieverbrauchs</t>
  </si>
  <si>
    <t>Bezüglich EW</t>
  </si>
  <si>
    <t>Bezüglich Abwassermenge</t>
  </si>
  <si>
    <t>Kommentar zu den Bezugsgrössen und zu den Kennzahlen:</t>
  </si>
  <si>
    <r>
      <t>[ m</t>
    </r>
    <r>
      <rPr>
        <vertAlign val="superscript"/>
        <sz val="10"/>
        <rFont val="Arial"/>
        <family val="2"/>
      </rPr>
      <t>3</t>
    </r>
    <r>
      <rPr>
        <sz val="12"/>
        <color theme="1"/>
        <rFont val="Arial"/>
        <family val="2"/>
      </rPr>
      <t>/d ]</t>
    </r>
  </si>
  <si>
    <r>
      <t>[ kWh/m</t>
    </r>
    <r>
      <rPr>
        <vertAlign val="superscript"/>
        <sz val="10"/>
        <rFont val="Arial"/>
        <family val="2"/>
      </rPr>
      <t>3</t>
    </r>
    <r>
      <rPr>
        <sz val="12"/>
        <color theme="1"/>
        <rFont val="Arial"/>
        <family val="2"/>
      </rPr>
      <t xml:space="preserve"> ]</t>
    </r>
  </si>
  <si>
    <t>Formular C / Angaben zum Bedarf an elektr. Energie der Hauptverbraucher</t>
  </si>
  <si>
    <t>Ist Wert</t>
  </si>
  <si>
    <t>Richtwert</t>
  </si>
  <si>
    <t>Abweichung vom Richtwert</t>
  </si>
  <si>
    <t>Energie</t>
  </si>
  <si>
    <t>Anteil</t>
  </si>
  <si>
    <t>[ - ]</t>
  </si>
  <si>
    <t>Jahresnetzbezug des aktuellsten Jahres,
Ziffer B.1</t>
  </si>
  <si>
    <t>Stromproduktion, Ziffer B.1</t>
  </si>
  <si>
    <t>Total Energiebedarf</t>
  </si>
  <si>
    <t>Prozesse</t>
  </si>
  <si>
    <t xml:space="preserve"> Verfahrensstufen</t>
  </si>
  <si>
    <t>Filtration (inkl. Hebewerk)</t>
  </si>
  <si>
    <t>Schlammfaulung</t>
  </si>
  <si>
    <t>Schlammentwässerung</t>
  </si>
  <si>
    <t>Überschussschlamm-entwässerung</t>
  </si>
  <si>
    <t xml:space="preserve"> Weitere</t>
  </si>
  <si>
    <t>Verglichene Hauptverbraucher</t>
  </si>
  <si>
    <t>Total Energiebedarf Hauptverbraucher</t>
  </si>
  <si>
    <t>Lüftung</t>
  </si>
  <si>
    <t>Formular D / Neue Massnahmen und Wirtschaftlichkeit</t>
  </si>
  <si>
    <t>a /</t>
  </si>
  <si>
    <r>
      <t>Jahresendenergiebezug, ungewichtet</t>
    </r>
    <r>
      <rPr>
        <b/>
        <vertAlign val="superscript"/>
        <sz val="9"/>
        <color indexed="12"/>
        <rFont val="Arial"/>
        <family val="2"/>
      </rPr>
      <t>1)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 des aktuellsten Jahres:</t>
    </r>
  </si>
  <si>
    <t xml:space="preserve"> kWh/a</t>
  </si>
  <si>
    <r>
      <t>1)</t>
    </r>
    <r>
      <rPr>
        <sz val="9"/>
        <rFont val="Arial"/>
        <family val="2"/>
      </rPr>
      <t xml:space="preserve">  Gemäss Formular B, Ziffer B.1</t>
    </r>
  </si>
  <si>
    <t>b /</t>
  </si>
  <si>
    <r>
      <t xml:space="preserve">Jahresendenergiebezug, gewichtet </t>
    </r>
    <r>
      <rPr>
        <b/>
        <vertAlign val="superscript"/>
        <sz val="9"/>
        <color indexed="17"/>
        <rFont val="Arial"/>
        <family val="2"/>
      </rPr>
      <t>2)</t>
    </r>
    <r>
      <rPr>
        <b/>
        <sz val="9"/>
        <rFont val="Arial"/>
        <family val="2"/>
      </rPr>
      <t xml:space="preserve">  des aktuellsten Jahres:</t>
    </r>
  </si>
  <si>
    <r>
      <t>2)</t>
    </r>
    <r>
      <rPr>
        <sz val="9"/>
        <rFont val="Arial"/>
        <family val="2"/>
      </rPr>
      <t xml:space="preserve">  Gewichtungsfaktor 2 für elektrische Energie "E"</t>
    </r>
  </si>
  <si>
    <t>Kurzbeschreibung Massnahmen</t>
  </si>
  <si>
    <t>Energieeinsparung</t>
  </si>
  <si>
    <t>Energiepreis</t>
  </si>
  <si>
    <t>Kosteneinsp.</t>
  </si>
  <si>
    <t>Investitionen</t>
  </si>
  <si>
    <t>Pay-Back</t>
  </si>
  <si>
    <t>Wirt-schaftlich</t>
  </si>
  <si>
    <t>Ausführen</t>
  </si>
  <si>
    <t>Ungewichtet</t>
  </si>
  <si>
    <r>
      <t xml:space="preserve">Gewichtet </t>
    </r>
    <r>
      <rPr>
        <b/>
        <vertAlign val="superscript"/>
        <sz val="9"/>
        <color indexed="17"/>
        <rFont val="Arial"/>
        <family val="2"/>
      </rPr>
      <t>2)</t>
    </r>
  </si>
  <si>
    <t>Einsparung 1</t>
  </si>
  <si>
    <t>Einsparung 2</t>
  </si>
  <si>
    <t>Total</t>
  </si>
  <si>
    <t>Einspar.1</t>
  </si>
  <si>
    <t>Einspar.2</t>
  </si>
  <si>
    <t>Werterhal.</t>
  </si>
  <si>
    <t>Art</t>
  </si>
  <si>
    <t>[CHF/kWh]</t>
  </si>
  <si>
    <t>[ CHF/a ]</t>
  </si>
  <si>
    <t>[ CHF ]</t>
  </si>
  <si>
    <t>[ a ]</t>
  </si>
  <si>
    <t>c</t>
  </si>
  <si>
    <t>d</t>
  </si>
  <si>
    <t>c + d</t>
  </si>
  <si>
    <r>
      <t xml:space="preserve">e = c+d  </t>
    </r>
    <r>
      <rPr>
        <vertAlign val="superscript"/>
        <sz val="8"/>
        <color indexed="17"/>
        <rFont val="Arial"/>
        <family val="2"/>
      </rPr>
      <t>2)</t>
    </r>
  </si>
  <si>
    <t>e / b</t>
  </si>
  <si>
    <t>f</t>
  </si>
  <si>
    <t>g</t>
  </si>
  <si>
    <t>h =  cxf + dxg</t>
  </si>
  <si>
    <t>i</t>
  </si>
  <si>
    <t>k</t>
  </si>
  <si>
    <t>i x (1-k) / h</t>
  </si>
  <si>
    <t>S1 / Summe aller neuen Massnahmen</t>
  </si>
  <si>
    <t>S2 / Summe aller neuen, wirtschaftlichen Massnahmen</t>
  </si>
  <si>
    <t>S3 / Summe aller auszuführenden neuen Massnahmen</t>
  </si>
  <si>
    <t>Richtgrösse 15 %</t>
  </si>
  <si>
    <t xml:space="preserve">Falls die Summe S3 grösser oder gleich 15% ist: </t>
  </si>
  <si>
    <t xml:space="preserve"> -&gt; Unterschrift auf Formular F.</t>
  </si>
  <si>
    <t xml:space="preserve">Falls die Summe S3 kleiner als 15% ist: </t>
  </si>
  <si>
    <t xml:space="preserve"> -&gt; In Formular F "Realisierte Massnahmen der letzten 5 Jahre" eintragen.</t>
  </si>
  <si>
    <t>Der/die Ingenieur/In,  Energiespezialist/In</t>
  </si>
  <si>
    <t>bestätigt mit dieser Unterschrift, alle Massnahmen zur Energieeffizienzsteigerung, unabhängig von einer hohen oder tiefen Pay-Back-Dauer, auf dem Formular D aufgelistet zu haben.</t>
  </si>
  <si>
    <t>Ort, Dat.:</t>
  </si>
  <si>
    <t>Unterschrift:</t>
  </si>
  <si>
    <t>Formular E / Deklaration Massnahmen,</t>
  </si>
  <si>
    <t>Realisierte Massnahmen der letzten 5 Jahre und Begründung</t>
  </si>
  <si>
    <t>Kurzbeschreibung</t>
  </si>
  <si>
    <t>h = cxf + dxg</t>
  </si>
  <si>
    <t>Realisierte Massnahmen der letzten 5 Jahre</t>
  </si>
  <si>
    <t>S4 / Summe aller realisierten Massnahmen der letzten 5 Jahre</t>
  </si>
  <si>
    <t>S5 / Summe aller realisierten und auszuführenden Massnahmen</t>
  </si>
  <si>
    <t xml:space="preserve">Falls die Summe S5 grösser oder gleich 15% ist </t>
  </si>
  <si>
    <t xml:space="preserve"> -&gt; Unterschrift auf Formular unten.</t>
  </si>
  <si>
    <t xml:space="preserve">Falls die Summe S5 kleiner als 15% ist </t>
  </si>
  <si>
    <t xml:space="preserve"> -&gt; Unten "Begründung" angeben.</t>
  </si>
  <si>
    <t>Begründung:</t>
  </si>
  <si>
    <t>Der Betreiber der ARA bestätigt mit dieser rechtsgültigen Unterschrift, dass er</t>
  </si>
  <si>
    <t xml:space="preserve">1. die auf Formular D aufgelisteten Massnahmen ("Auszuführende neue Massnahmen") innerhalb der nächsten drei Jahre (Beginn ab Datum der Unterschrift) ausführt und </t>
  </si>
  <si>
    <t xml:space="preserve">    der zuständigen Amtsstelle den Abschluss mittels Ausführungsbestätigungsschreiben meldet,</t>
  </si>
  <si>
    <t>2. die auf Formular E aufgelisteten Massnahmen ("Realisierte Massnahmen der letzten 5 Jahre") in den letzten fünf Jahren realisiert hat.</t>
  </si>
  <si>
    <t>sowie die Beiblätter (Pflichtenheft) beizuziehen:</t>
  </si>
  <si>
    <t xml:space="preserve"> Schlammtrocknung (gemäss Bericht S.23)</t>
  </si>
  <si>
    <t>Erstellungs-datum</t>
  </si>
  <si>
    <t>Energieverbrauchsanalyse für ARAs im Kanton Bern</t>
  </si>
  <si>
    <t>Link zur den Unterlagen (Kt. ZH)</t>
  </si>
  <si>
    <t>XX.XX.2016</t>
  </si>
  <si>
    <t xml:space="preserve">Der Kanton Bern orientiert sich an den Grundlagen, welche durch den Kanton Zürich zum Thema Energieverbrauchsanalyse für ARA's erarbeitet wurden.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</si>
</sst>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\+\ 0%;\-\ 0%"/>
    <numFmt numFmtId="166" formatCode="0.000"/>
    <numFmt numFmtId="167" formatCode="0.0%"/>
  </numFmts>
  <fonts count="21" x14ac:knownFonts="1"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vertAlign val="superscript"/>
      <sz val="9"/>
      <color indexed="12"/>
      <name val="Arial"/>
      <family val="2"/>
    </font>
    <font>
      <b/>
      <vertAlign val="superscript"/>
      <sz val="9"/>
      <name val="Arial"/>
      <family val="2"/>
    </font>
    <font>
      <sz val="9"/>
      <color indexed="12"/>
      <name val="Arial"/>
      <family val="2"/>
    </font>
    <font>
      <b/>
      <vertAlign val="superscript"/>
      <sz val="9"/>
      <color indexed="17"/>
      <name val="Arial"/>
      <family val="2"/>
    </font>
    <font>
      <sz val="9"/>
      <color indexed="17"/>
      <name val="Arial"/>
      <family val="2"/>
    </font>
    <font>
      <vertAlign val="superscript"/>
      <sz val="8"/>
      <color indexed="17"/>
      <name val="Arial"/>
      <family val="2"/>
    </font>
    <font>
      <sz val="8"/>
      <color indexed="17"/>
      <name val="Arial"/>
      <family val="2"/>
    </font>
    <font>
      <sz val="8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lightGray">
        <bgColor indexed="9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57">
    <xf numFmtId="0" fontId="0" fillId="0" borderId="0" xfId="0"/>
    <xf numFmtId="49" fontId="2" fillId="0" borderId="0" xfId="1" applyNumberFormat="1" applyFont="1" applyAlignment="1" applyProtection="1">
      <alignment vertical="center"/>
    </xf>
    <xf numFmtId="49" fontId="6" fillId="0" borderId="0" xfId="1" applyNumberFormat="1" applyFont="1" applyAlignment="1" applyProtection="1">
      <alignment vertical="center"/>
    </xf>
    <xf numFmtId="49" fontId="1" fillId="0" borderId="30" xfId="1" applyNumberFormat="1" applyFont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vertical="center"/>
    </xf>
    <xf numFmtId="49" fontId="1" fillId="0" borderId="0" xfId="1" applyNumberFormat="1" applyFont="1" applyFill="1" applyAlignment="1" applyProtection="1">
      <alignment vertical="center"/>
    </xf>
    <xf numFmtId="49" fontId="2" fillId="0" borderId="0" xfId="1" applyNumberFormat="1" applyFont="1" applyFill="1" applyAlignment="1" applyProtection="1">
      <alignment horizontal="right" vertical="center"/>
    </xf>
    <xf numFmtId="14" fontId="1" fillId="0" borderId="0" xfId="1" applyNumberFormat="1" applyFont="1" applyFill="1" applyAlignment="1" applyProtection="1">
      <alignment horizontal="left" vertical="center"/>
    </xf>
    <xf numFmtId="49" fontId="5" fillId="0" borderId="0" xfId="1" applyNumberFormat="1" applyFont="1" applyFill="1" applyBorder="1" applyAlignment="1" applyProtection="1">
      <alignment horizontal="left" vertical="center"/>
    </xf>
    <xf numFmtId="49" fontId="1" fillId="0" borderId="0" xfId="1" applyNumberFormat="1" applyFont="1" applyFill="1" applyBorder="1" applyAlignment="1" applyProtection="1">
      <alignment horizontal="left" vertical="center"/>
    </xf>
    <xf numFmtId="49" fontId="5" fillId="0" borderId="15" xfId="1" applyNumberFormat="1" applyFont="1" applyFill="1" applyBorder="1" applyAlignment="1" applyProtection="1">
      <alignment horizontal="left" vertical="center"/>
    </xf>
    <xf numFmtId="49" fontId="1" fillId="0" borderId="15" xfId="1" applyNumberFormat="1" applyFont="1" applyFill="1" applyBorder="1" applyAlignment="1" applyProtection="1">
      <alignment horizontal="left" vertical="center"/>
    </xf>
    <xf numFmtId="49" fontId="5" fillId="0" borderId="1" xfId="1" applyNumberFormat="1" applyFont="1" applyBorder="1" applyAlignment="1" applyProtection="1">
      <alignment horizontal="left" vertical="center"/>
    </xf>
    <xf numFmtId="49" fontId="1" fillId="0" borderId="1" xfId="1" applyNumberFormat="1" applyFont="1" applyBorder="1" applyAlignment="1" applyProtection="1">
      <alignment horizontal="left" vertical="center"/>
    </xf>
    <xf numFmtId="49" fontId="5" fillId="0" borderId="1" xfId="1" applyNumberFormat="1" applyFont="1" applyFill="1" applyBorder="1" applyAlignment="1" applyProtection="1">
      <alignment horizontal="left" vertical="center"/>
    </xf>
    <xf numFmtId="49" fontId="1" fillId="0" borderId="11" xfId="1" applyNumberFormat="1" applyFont="1" applyFill="1" applyBorder="1" applyAlignment="1" applyProtection="1">
      <alignment horizontal="left" vertical="center"/>
    </xf>
    <xf numFmtId="49" fontId="1" fillId="0" borderId="1" xfId="1" applyNumberFormat="1" applyFont="1" applyFill="1" applyBorder="1" applyAlignment="1" applyProtection="1">
      <alignment horizontal="left" vertical="center"/>
    </xf>
    <xf numFmtId="0" fontId="1" fillId="0" borderId="11" xfId="1" applyFill="1" applyBorder="1" applyAlignment="1" applyProtection="1">
      <alignment horizontal="left" vertical="center"/>
    </xf>
    <xf numFmtId="49" fontId="5" fillId="0" borderId="8" xfId="1" applyNumberFormat="1" applyFont="1" applyFill="1" applyBorder="1" applyAlignment="1" applyProtection="1">
      <alignment horizontal="left" vertical="center"/>
    </xf>
    <xf numFmtId="49" fontId="1" fillId="0" borderId="8" xfId="1" applyNumberFormat="1" applyFont="1" applyFill="1" applyBorder="1" applyAlignment="1" applyProtection="1">
      <alignment horizontal="left" vertical="center"/>
    </xf>
    <xf numFmtId="0" fontId="2" fillId="0" borderId="11" xfId="1" applyFont="1" applyFill="1" applyBorder="1" applyAlignment="1" applyProtection="1">
      <alignment horizontal="left" vertical="center"/>
    </xf>
    <xf numFmtId="0" fontId="1" fillId="0" borderId="35" xfId="1" applyBorder="1" applyAlignment="1" applyProtection="1">
      <alignment horizontal="left" vertical="center"/>
    </xf>
    <xf numFmtId="3" fontId="2" fillId="0" borderId="13" xfId="0" applyNumberFormat="1" applyFont="1" applyBorder="1" applyAlignment="1" applyProtection="1">
      <alignment horizontal="right" vertical="center"/>
    </xf>
    <xf numFmtId="164" fontId="1" fillId="0" borderId="15" xfId="0" applyNumberFormat="1" applyFont="1" applyBorder="1" applyAlignment="1" applyProtection="1">
      <alignment horizontal="right" vertical="center"/>
    </xf>
    <xf numFmtId="49" fontId="2" fillId="0" borderId="0" xfId="0" applyNumberFormat="1" applyFont="1" applyAlignment="1" applyProtection="1">
      <alignment vertical="center"/>
    </xf>
    <xf numFmtId="49" fontId="1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49" fontId="2" fillId="0" borderId="0" xfId="0" applyNumberFormat="1" applyFont="1" applyAlignment="1" applyProtection="1">
      <alignment horizontal="right" vertical="center"/>
    </xf>
    <xf numFmtId="14" fontId="1" fillId="0" borderId="0" xfId="0" applyNumberFormat="1" applyFont="1" applyAlignment="1" applyProtection="1">
      <alignment horizontal="left" vertical="center"/>
    </xf>
    <xf numFmtId="49" fontId="1" fillId="0" borderId="0" xfId="0" applyNumberFormat="1" applyFont="1" applyAlignment="1" applyProtection="1">
      <alignment horizontal="right" vertical="center"/>
    </xf>
    <xf numFmtId="14" fontId="2" fillId="0" borderId="0" xfId="0" applyNumberFormat="1" applyFont="1" applyAlignment="1" applyProtection="1">
      <alignment horizontal="right" vertical="center"/>
    </xf>
    <xf numFmtId="49" fontId="1" fillId="0" borderId="3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15" xfId="0" applyFont="1" applyBorder="1" applyAlignment="1" applyProtection="1">
      <alignment vertical="center"/>
    </xf>
    <xf numFmtId="0" fontId="2" fillId="0" borderId="24" xfId="0" applyFont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/>
    </xf>
    <xf numFmtId="0" fontId="2" fillId="0" borderId="25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left" vertical="center"/>
    </xf>
    <xf numFmtId="0" fontId="1" fillId="0" borderId="23" xfId="0" applyFont="1" applyBorder="1" applyAlignment="1" applyProtection="1">
      <alignment vertical="center"/>
    </xf>
    <xf numFmtId="0" fontId="1" fillId="0" borderId="26" xfId="0" applyFont="1" applyBorder="1" applyAlignment="1" applyProtection="1">
      <alignment vertical="center"/>
    </xf>
    <xf numFmtId="4" fontId="1" fillId="2" borderId="2" xfId="0" applyNumberFormat="1" applyFont="1" applyFill="1" applyBorder="1" applyAlignment="1" applyProtection="1">
      <alignment vertical="center"/>
      <protection locked="0"/>
    </xf>
    <xf numFmtId="3" fontId="1" fillId="2" borderId="2" xfId="0" applyNumberFormat="1" applyFont="1" applyFill="1" applyBorder="1" applyAlignment="1" applyProtection="1">
      <alignment vertical="center"/>
      <protection locked="0"/>
    </xf>
    <xf numFmtId="3" fontId="1" fillId="2" borderId="3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right" vertical="center"/>
    </xf>
    <xf numFmtId="3" fontId="1" fillId="2" borderId="4" xfId="0" applyNumberFormat="1" applyFont="1" applyFill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left" vertical="center"/>
    </xf>
    <xf numFmtId="0" fontId="1" fillId="0" borderId="18" xfId="0" applyFont="1" applyBorder="1" applyAlignment="1" applyProtection="1">
      <alignment vertical="center"/>
    </xf>
    <xf numFmtId="0" fontId="1" fillId="0" borderId="14" xfId="0" applyFont="1" applyBorder="1" applyAlignment="1" applyProtection="1">
      <alignment vertical="center"/>
    </xf>
    <xf numFmtId="3" fontId="1" fillId="2" borderId="16" xfId="0" applyNumberFormat="1" applyFont="1" applyFill="1" applyBorder="1" applyAlignment="1" applyProtection="1">
      <alignment horizontal="right" vertical="center"/>
      <protection locked="0"/>
    </xf>
    <xf numFmtId="3" fontId="1" fillId="0" borderId="0" xfId="0" applyNumberFormat="1" applyFont="1" applyBorder="1" applyAlignment="1" applyProtection="1">
      <alignment vertical="center"/>
    </xf>
    <xf numFmtId="3" fontId="2" fillId="0" borderId="17" xfId="0" applyNumberFormat="1" applyFont="1" applyBorder="1" applyAlignment="1" applyProtection="1">
      <alignment horizontal="right" vertical="center"/>
    </xf>
    <xf numFmtId="49" fontId="2" fillId="0" borderId="18" xfId="0" applyNumberFormat="1" applyFont="1" applyFill="1" applyBorder="1" applyAlignment="1" applyProtection="1">
      <alignment horizontal="left" vertical="center"/>
    </xf>
    <xf numFmtId="0" fontId="0" fillId="0" borderId="18" xfId="0" applyFill="1" applyBorder="1" applyAlignment="1" applyProtection="1"/>
    <xf numFmtId="3" fontId="2" fillId="0" borderId="18" xfId="0" applyNumberFormat="1" applyFont="1" applyFill="1" applyBorder="1" applyAlignment="1" applyProtection="1">
      <alignment horizontal="right" vertical="center"/>
    </xf>
    <xf numFmtId="0" fontId="2" fillId="0" borderId="22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vertical="center"/>
    </xf>
    <xf numFmtId="3" fontId="1" fillId="2" borderId="2" xfId="0" applyNumberFormat="1" applyFont="1" applyFill="1" applyBorder="1" applyAlignment="1" applyProtection="1">
      <alignment horizontal="right" vertical="center"/>
      <protection locked="0"/>
    </xf>
    <xf numFmtId="3" fontId="2" fillId="0" borderId="12" xfId="0" applyNumberFormat="1" applyFont="1" applyFill="1" applyBorder="1" applyAlignment="1" applyProtection="1">
      <alignment horizontal="right" vertical="center"/>
    </xf>
    <xf numFmtId="3" fontId="2" fillId="0" borderId="14" xfId="0" applyNumberFormat="1" applyFont="1" applyFill="1" applyBorder="1" applyAlignment="1" applyProtection="1">
      <alignment horizontal="right" vertical="center"/>
    </xf>
    <xf numFmtId="49" fontId="2" fillId="0" borderId="12" xfId="0" applyNumberFormat="1" applyFont="1" applyFill="1" applyBorder="1" applyAlignment="1" applyProtection="1">
      <alignment horizontal="left" vertical="center"/>
    </xf>
    <xf numFmtId="3" fontId="2" fillId="0" borderId="12" xfId="0" applyNumberFormat="1" applyFont="1" applyBorder="1" applyAlignment="1" applyProtection="1">
      <alignment vertical="center"/>
    </xf>
    <xf numFmtId="3" fontId="2" fillId="0" borderId="14" xfId="0" applyNumberFormat="1" applyFont="1" applyBorder="1" applyAlignment="1" applyProtection="1">
      <alignment vertical="center"/>
    </xf>
    <xf numFmtId="1" fontId="2" fillId="0" borderId="0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left" vertical="center"/>
    </xf>
    <xf numFmtId="0" fontId="0" fillId="0" borderId="18" xfId="0" applyBorder="1" applyAlignment="1" applyProtection="1"/>
    <xf numFmtId="3" fontId="2" fillId="0" borderId="2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left" vertical="center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3" fontId="2" fillId="0" borderId="0" xfId="0" applyNumberFormat="1" applyFont="1" applyBorder="1" applyAlignment="1" applyProtection="1">
      <alignment horizontal="right" vertical="center"/>
    </xf>
    <xf numFmtId="3" fontId="2" fillId="0" borderId="0" xfId="0" applyNumberFormat="1" applyFont="1" applyBorder="1" applyAlignment="1" applyProtection="1">
      <alignment vertical="center"/>
    </xf>
    <xf numFmtId="1" fontId="2" fillId="0" borderId="14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Protection="1"/>
    <xf numFmtId="0" fontId="2" fillId="0" borderId="0" xfId="0" applyFont="1" applyAlignment="1" applyProtection="1">
      <alignment vertical="center"/>
    </xf>
    <xf numFmtId="3" fontId="1" fillId="2" borderId="15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Border="1" applyAlignment="1" applyProtection="1">
      <alignment vertical="center"/>
    </xf>
    <xf numFmtId="3" fontId="1" fillId="2" borderId="8" xfId="0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</xf>
    <xf numFmtId="164" fontId="1" fillId="0" borderId="2" xfId="0" applyNumberFormat="1" applyFont="1" applyBorder="1" applyAlignment="1" applyProtection="1">
      <alignment horizontal="right" vertical="center"/>
    </xf>
    <xf numFmtId="1" fontId="1" fillId="0" borderId="0" xfId="0" applyNumberFormat="1" applyFont="1" applyBorder="1" applyAlignment="1" applyProtection="1">
      <alignment vertical="center"/>
    </xf>
    <xf numFmtId="2" fontId="1" fillId="0" borderId="8" xfId="0" applyNumberFormat="1" applyFont="1" applyBorder="1" applyAlignment="1" applyProtection="1">
      <alignment horizontal="right" vertical="center"/>
    </xf>
    <xf numFmtId="2" fontId="1" fillId="0" borderId="4" xfId="0" applyNumberFormat="1" applyFont="1" applyBorder="1" applyAlignment="1" applyProtection="1">
      <alignment horizontal="right" vertical="center"/>
    </xf>
    <xf numFmtId="2" fontId="1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3" fontId="1" fillId="0" borderId="21" xfId="0" applyNumberFormat="1" applyFont="1" applyBorder="1" applyAlignment="1" applyProtection="1">
      <alignment horizontal="right" vertical="center"/>
    </xf>
    <xf numFmtId="3" fontId="1" fillId="0" borderId="12" xfId="0" applyNumberFormat="1" applyFont="1" applyBorder="1" applyAlignment="1" applyProtection="1">
      <alignment horizontal="right" vertical="center"/>
    </xf>
    <xf numFmtId="3" fontId="1" fillId="0" borderId="14" xfId="0" applyNumberFormat="1" applyFont="1" applyBorder="1" applyAlignment="1" applyProtection="1">
      <alignment horizontal="center" vertical="center"/>
    </xf>
    <xf numFmtId="3" fontId="1" fillId="0" borderId="8" xfId="0" quotePrefix="1" applyNumberFormat="1" applyFont="1" applyFill="1" applyBorder="1" applyAlignment="1" applyProtection="1">
      <alignment horizontal="right" vertical="center"/>
    </xf>
    <xf numFmtId="3" fontId="2" fillId="0" borderId="15" xfId="0" applyNumberFormat="1" applyFont="1" applyBorder="1" applyAlignment="1" applyProtection="1">
      <alignment horizontal="right" vertical="center"/>
    </xf>
    <xf numFmtId="9" fontId="2" fillId="0" borderId="28" xfId="0" applyNumberFormat="1" applyFont="1" applyBorder="1" applyAlignment="1" applyProtection="1">
      <alignment horizontal="right" vertical="center"/>
    </xf>
    <xf numFmtId="165" fontId="2" fillId="0" borderId="14" xfId="0" applyNumberFormat="1" applyFont="1" applyBorder="1" applyAlignment="1" applyProtection="1">
      <alignment horizontal="right" vertical="center"/>
    </xf>
    <xf numFmtId="3" fontId="1" fillId="0" borderId="18" xfId="0" applyNumberFormat="1" applyFont="1" applyBorder="1" applyAlignment="1" applyProtection="1">
      <alignment horizontal="right" vertical="center"/>
    </xf>
    <xf numFmtId="3" fontId="1" fillId="2" borderId="5" xfId="0" applyNumberFormat="1" applyFont="1" applyFill="1" applyBorder="1" applyAlignment="1" applyProtection="1">
      <alignment horizontal="right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3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/>
    </xf>
    <xf numFmtId="49" fontId="1" fillId="2" borderId="5" xfId="0" applyNumberFormat="1" applyFont="1" applyFill="1" applyBorder="1" applyAlignment="1" applyProtection="1">
      <alignment horizontal="left" vertical="center"/>
      <protection locked="0"/>
    </xf>
    <xf numFmtId="49" fontId="1" fillId="2" borderId="6" xfId="0" applyNumberFormat="1" applyFont="1" applyFill="1" applyBorder="1" applyAlignment="1" applyProtection="1">
      <alignment horizontal="left" vertical="center"/>
      <protection locked="0"/>
    </xf>
    <xf numFmtId="3" fontId="1" fillId="2" borderId="6" xfId="0" applyNumberFormat="1" applyFont="1" applyFill="1" applyBorder="1" applyAlignment="1" applyProtection="1">
      <alignment horizontal="right" vertical="center"/>
      <protection locked="0"/>
    </xf>
    <xf numFmtId="49" fontId="1" fillId="0" borderId="12" xfId="0" applyNumberFormat="1" applyFont="1" applyBorder="1" applyAlignment="1" applyProtection="1">
      <alignment horizontal="left" vertical="center"/>
    </xf>
    <xf numFmtId="0" fontId="0" fillId="0" borderId="18" xfId="0" applyBorder="1" applyAlignment="1" applyProtection="1">
      <alignment vertical="center"/>
    </xf>
    <xf numFmtId="3" fontId="1" fillId="0" borderId="15" xfId="0" applyNumberFormat="1" applyFont="1" applyBorder="1" applyAlignment="1" applyProtection="1">
      <alignment horizontal="right" vertical="center"/>
    </xf>
    <xf numFmtId="3" fontId="2" fillId="0" borderId="12" xfId="0" applyNumberFormat="1" applyFont="1" applyBorder="1" applyAlignment="1" applyProtection="1">
      <alignment horizontal="right" vertical="center"/>
    </xf>
    <xf numFmtId="3" fontId="2" fillId="0" borderId="21" xfId="0" applyNumberFormat="1" applyFont="1" applyBorder="1" applyAlignment="1" applyProtection="1">
      <alignment horizontal="right" vertical="center"/>
    </xf>
    <xf numFmtId="9" fontId="2" fillId="0" borderId="23" xfId="0" applyNumberFormat="1" applyFont="1" applyBorder="1" applyAlignment="1" applyProtection="1">
      <alignment horizontal="right" vertical="center"/>
    </xf>
    <xf numFmtId="49" fontId="7" fillId="0" borderId="0" xfId="0" applyNumberFormat="1" applyFont="1" applyFill="1" applyAlignment="1" applyProtection="1">
      <alignment vertical="center"/>
    </xf>
    <xf numFmtId="49" fontId="2" fillId="0" borderId="0" xfId="0" applyNumberFormat="1" applyFont="1" applyFill="1" applyAlignment="1" applyProtection="1">
      <alignment vertical="center"/>
    </xf>
    <xf numFmtId="49" fontId="1" fillId="0" borderId="0" xfId="0" applyNumberFormat="1" applyFont="1" applyFill="1" applyAlignment="1" applyProtection="1">
      <alignment vertical="center"/>
    </xf>
    <xf numFmtId="14" fontId="1" fillId="0" borderId="0" xfId="0" applyNumberFormat="1" applyFont="1" applyFill="1" applyAlignment="1" applyProtection="1">
      <alignment horizontal="right" vertical="center"/>
    </xf>
    <xf numFmtId="49" fontId="2" fillId="0" borderId="12" xfId="0" applyNumberFormat="1" applyFont="1" applyBorder="1" applyAlignment="1" applyProtection="1">
      <alignment vertical="center"/>
    </xf>
    <xf numFmtId="49" fontId="1" fillId="0" borderId="37" xfId="0" applyNumberFormat="1" applyFont="1" applyBorder="1" applyAlignment="1" applyProtection="1">
      <alignment vertical="center"/>
    </xf>
    <xf numFmtId="49" fontId="7" fillId="0" borderId="12" xfId="0" applyNumberFormat="1" applyFont="1" applyBorder="1" applyAlignment="1" applyProtection="1">
      <alignment vertical="center"/>
    </xf>
    <xf numFmtId="49" fontId="2" fillId="0" borderId="24" xfId="0" applyNumberFormat="1" applyFont="1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0" fontId="0" fillId="0" borderId="14" xfId="0" applyFill="1" applyBorder="1" applyAlignment="1" applyProtection="1"/>
    <xf numFmtId="49" fontId="7" fillId="0" borderId="22" xfId="0" applyNumberFormat="1" applyFont="1" applyBorder="1" applyAlignment="1" applyProtection="1">
      <alignment vertical="center"/>
    </xf>
    <xf numFmtId="0" fontId="0" fillId="0" borderId="2" xfId="0" applyBorder="1" applyAlignment="1" applyProtection="1"/>
    <xf numFmtId="49" fontId="1" fillId="0" borderId="1" xfId="0" applyNumberFormat="1" applyFont="1" applyFill="1" applyBorder="1" applyAlignment="1" applyProtection="1">
      <alignment horizontal="right" vertical="center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right" vertical="center"/>
      <protection locked="0"/>
    </xf>
    <xf numFmtId="49" fontId="1" fillId="0" borderId="22" xfId="0" applyNumberFormat="1" applyFont="1" applyBorder="1" applyAlignment="1" applyProtection="1">
      <alignment vertical="center"/>
    </xf>
    <xf numFmtId="0" fontId="0" fillId="0" borderId="33" xfId="0" applyBorder="1" applyAlignment="1" applyProtection="1">
      <alignment horizontal="center"/>
    </xf>
    <xf numFmtId="49" fontId="7" fillId="0" borderId="21" xfId="0" applyNumberFormat="1" applyFont="1" applyBorder="1" applyAlignment="1" applyProtection="1">
      <alignment vertical="center"/>
    </xf>
    <xf numFmtId="49" fontId="2" fillId="0" borderId="24" xfId="0" applyNumberFormat="1" applyFont="1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/>
    </xf>
    <xf numFmtId="2" fontId="1" fillId="2" borderId="35" xfId="0" applyNumberFormat="1" applyFont="1" applyFill="1" applyBorder="1" applyAlignment="1" applyProtection="1">
      <alignment horizontal="left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left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0" borderId="10" xfId="0" applyNumberFormat="1" applyFont="1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35" xfId="0" applyFill="1" applyBorder="1" applyAlignment="1" applyProtection="1">
      <alignment vertical="center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35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vertical="center"/>
    </xf>
    <xf numFmtId="0" fontId="0" fillId="0" borderId="25" xfId="0" applyBorder="1" applyAlignment="1" applyProtection="1"/>
    <xf numFmtId="49" fontId="1" fillId="0" borderId="23" xfId="0" applyNumberFormat="1" applyFont="1" applyBorder="1" applyAlignment="1" applyProtection="1">
      <alignment vertical="center"/>
    </xf>
    <xf numFmtId="49" fontId="1" fillId="0" borderId="40" xfId="0" applyNumberFormat="1" applyFont="1" applyBorder="1" applyAlignment="1" applyProtection="1">
      <alignment vertical="center"/>
    </xf>
    <xf numFmtId="49" fontId="1" fillId="0" borderId="22" xfId="0" applyNumberFormat="1" applyFont="1" applyFill="1" applyBorder="1" applyAlignment="1" applyProtection="1">
      <alignment vertical="center"/>
    </xf>
    <xf numFmtId="49" fontId="1" fillId="2" borderId="11" xfId="0" applyNumberFormat="1" applyFont="1" applyFill="1" applyBorder="1" applyAlignment="1" applyProtection="1">
      <alignment vertical="center"/>
      <protection locked="0"/>
    </xf>
    <xf numFmtId="49" fontId="1" fillId="0" borderId="11" xfId="0" applyNumberFormat="1" applyFont="1" applyBorder="1" applyAlignment="1" applyProtection="1">
      <alignment vertical="center"/>
    </xf>
    <xf numFmtId="49" fontId="1" fillId="0" borderId="35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49" fontId="1" fillId="0" borderId="42" xfId="0" applyNumberFormat="1" applyFont="1" applyBorder="1" applyAlignment="1" applyProtection="1">
      <alignment vertical="center"/>
    </xf>
    <xf numFmtId="49" fontId="1" fillId="0" borderId="18" xfId="0" applyNumberFormat="1" applyFont="1" applyBorder="1" applyAlignment="1" applyProtection="1">
      <alignment vertical="center"/>
    </xf>
    <xf numFmtId="49" fontId="1" fillId="0" borderId="14" xfId="0" applyNumberFormat="1" applyFont="1" applyBorder="1" applyAlignment="1" applyProtection="1">
      <alignment horizontal="center" vertical="center"/>
    </xf>
    <xf numFmtId="49" fontId="1" fillId="0" borderId="11" xfId="0" quotePrefix="1" applyNumberFormat="1" applyFont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/>
    <xf numFmtId="1" fontId="10" fillId="0" borderId="0" xfId="0" applyNumberFormat="1" applyFont="1" applyBorder="1" applyAlignment="1" applyProtection="1">
      <alignment vertical="center"/>
    </xf>
    <xf numFmtId="0" fontId="11" fillId="0" borderId="18" xfId="0" applyFont="1" applyBorder="1" applyAlignment="1" applyProtection="1">
      <alignment horizontal="center" vertical="center" wrapText="1"/>
    </xf>
    <xf numFmtId="14" fontId="2" fillId="0" borderId="0" xfId="0" applyNumberFormat="1" applyFont="1" applyAlignment="1" applyProtection="1">
      <alignment horizontal="right" vertical="center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49" fontId="1" fillId="0" borderId="5" xfId="0" applyNumberFormat="1" applyFont="1" applyFill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right" vertical="center"/>
    </xf>
    <xf numFmtId="0" fontId="0" fillId="0" borderId="0" xfId="0" applyNumberFormat="1" applyAlignment="1" applyProtection="1">
      <alignment vertical="center"/>
    </xf>
    <xf numFmtId="0" fontId="2" fillId="0" borderId="0" xfId="0" applyNumberFormat="1" applyFont="1" applyAlignment="1" applyProtection="1">
      <alignment horizontal="center" vertical="center"/>
    </xf>
    <xf numFmtId="49" fontId="6" fillId="0" borderId="30" xfId="0" applyNumberFormat="1" applyFont="1" applyBorder="1" applyAlignment="1" applyProtection="1">
      <alignment vertical="center"/>
    </xf>
    <xf numFmtId="49" fontId="6" fillId="0" borderId="30" xfId="0" applyNumberFormat="1" applyFont="1" applyBorder="1" applyAlignment="1" applyProtection="1">
      <alignment horizontal="center" vertical="center"/>
    </xf>
    <xf numFmtId="49" fontId="6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horizontal="center" vertical="center"/>
    </xf>
    <xf numFmtId="49" fontId="12" fillId="0" borderId="0" xfId="0" applyNumberFormat="1" applyFont="1" applyAlignment="1" applyProtection="1">
      <alignment vertical="center"/>
    </xf>
    <xf numFmtId="49" fontId="15" fillId="0" borderId="0" xfId="0" applyNumberFormat="1" applyFont="1" applyAlignment="1" applyProtection="1">
      <alignment vertical="center"/>
    </xf>
    <xf numFmtId="49" fontId="17" fillId="0" borderId="0" xfId="0" applyNumberFormat="1" applyFont="1" applyAlignment="1" applyProtection="1">
      <alignment vertical="center"/>
    </xf>
    <xf numFmtId="49" fontId="12" fillId="0" borderId="0" xfId="0" applyNumberFormat="1" applyFont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26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5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53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54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55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0" fontId="5" fillId="0" borderId="56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57" xfId="0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center" vertical="center"/>
    </xf>
    <xf numFmtId="0" fontId="5" fillId="0" borderId="58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59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3" fontId="5" fillId="2" borderId="60" xfId="0" applyNumberFormat="1" applyFont="1" applyFill="1" applyBorder="1" applyAlignment="1" applyProtection="1">
      <alignment horizontal="right" vertical="center"/>
      <protection locked="0"/>
    </xf>
    <xf numFmtId="3" fontId="5" fillId="2" borderId="60" xfId="0" applyNumberFormat="1" applyFont="1" applyFill="1" applyBorder="1" applyAlignment="1" applyProtection="1">
      <alignment horizontal="center" vertical="center"/>
      <protection locked="0"/>
    </xf>
    <xf numFmtId="3" fontId="5" fillId="0" borderId="35" xfId="0" applyNumberFormat="1" applyFont="1" applyBorder="1" applyAlignment="1" applyProtection="1">
      <alignment horizontal="right" vertical="center"/>
    </xf>
    <xf numFmtId="3" fontId="5" fillId="0" borderId="51" xfId="0" applyNumberFormat="1" applyFont="1" applyBorder="1" applyAlignment="1" applyProtection="1">
      <alignment horizontal="right" vertical="center"/>
    </xf>
    <xf numFmtId="9" fontId="5" fillId="0" borderId="10" xfId="0" applyNumberFormat="1" applyFont="1" applyBorder="1" applyAlignment="1" applyProtection="1">
      <alignment horizontal="right" vertical="center"/>
    </xf>
    <xf numFmtId="4" fontId="5" fillId="2" borderId="52" xfId="0" applyNumberFormat="1" applyFont="1" applyFill="1" applyBorder="1" applyAlignment="1" applyProtection="1">
      <alignment horizontal="right" vertical="center"/>
      <protection locked="0"/>
    </xf>
    <xf numFmtId="4" fontId="5" fillId="2" borderId="10" xfId="0" applyNumberFormat="1" applyFont="1" applyFill="1" applyBorder="1" applyAlignment="1" applyProtection="1">
      <alignment horizontal="right" vertical="center"/>
      <protection locked="0"/>
    </xf>
    <xf numFmtId="3" fontId="5" fillId="0" borderId="3" xfId="0" applyNumberFormat="1" applyFont="1" applyBorder="1" applyAlignment="1" applyProtection="1">
      <alignment horizontal="right" vertical="center"/>
    </xf>
    <xf numFmtId="3" fontId="5" fillId="2" borderId="51" xfId="0" applyNumberFormat="1" applyFont="1" applyFill="1" applyBorder="1" applyAlignment="1" applyProtection="1">
      <alignment horizontal="right" vertical="center"/>
      <protection locked="0"/>
    </xf>
    <xf numFmtId="9" fontId="5" fillId="2" borderId="7" xfId="0" applyNumberFormat="1" applyFont="1" applyFill="1" applyBorder="1" applyAlignment="1" applyProtection="1">
      <alignment horizontal="right" vertical="center"/>
      <protection locked="0"/>
    </xf>
    <xf numFmtId="164" fontId="5" fillId="0" borderId="3" xfId="0" applyNumberFormat="1" applyFont="1" applyBorder="1" applyAlignment="1" applyProtection="1">
      <alignment horizontal="right" vertical="center"/>
    </xf>
    <xf numFmtId="164" fontId="7" fillId="0" borderId="16" xfId="0" applyNumberFormat="1" applyFont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horizontal="right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3" fontId="5" fillId="2" borderId="57" xfId="0" applyNumberFormat="1" applyFont="1" applyFill="1" applyBorder="1" applyAlignment="1" applyProtection="1">
      <alignment horizontal="right" vertical="center"/>
      <protection locked="0"/>
    </xf>
    <xf numFmtId="3" fontId="5" fillId="2" borderId="57" xfId="0" applyNumberFormat="1" applyFont="1" applyFill="1" applyBorder="1" applyAlignment="1" applyProtection="1">
      <alignment horizontal="center" vertical="center"/>
      <protection locked="0"/>
    </xf>
    <xf numFmtId="3" fontId="5" fillId="0" borderId="34" xfId="0" applyNumberFormat="1" applyFont="1" applyBorder="1" applyAlignment="1" applyProtection="1">
      <alignment horizontal="right" vertical="center"/>
    </xf>
    <xf numFmtId="3" fontId="5" fillId="0" borderId="58" xfId="0" applyNumberFormat="1" applyFont="1" applyBorder="1" applyAlignment="1" applyProtection="1">
      <alignment horizontal="right" vertical="center"/>
    </xf>
    <xf numFmtId="9" fontId="5" fillId="0" borderId="36" xfId="0" applyNumberFormat="1" applyFont="1" applyBorder="1" applyAlignment="1" applyProtection="1">
      <alignment horizontal="right" vertical="center"/>
    </xf>
    <xf numFmtId="4" fontId="5" fillId="2" borderId="59" xfId="0" applyNumberFormat="1" applyFont="1" applyFill="1" applyBorder="1" applyAlignment="1" applyProtection="1">
      <alignment horizontal="right" vertical="center"/>
      <protection locked="0"/>
    </xf>
    <xf numFmtId="4" fontId="5" fillId="2" borderId="36" xfId="0" applyNumberFormat="1" applyFont="1" applyFill="1" applyBorder="1" applyAlignment="1" applyProtection="1">
      <alignment horizontal="right" vertical="center"/>
      <protection locked="0"/>
    </xf>
    <xf numFmtId="3" fontId="5" fillId="0" borderId="4" xfId="0" applyNumberFormat="1" applyFont="1" applyBorder="1" applyAlignment="1" applyProtection="1">
      <alignment horizontal="right" vertical="center"/>
    </xf>
    <xf numFmtId="3" fontId="5" fillId="2" borderId="58" xfId="0" applyNumberFormat="1" applyFont="1" applyFill="1" applyBorder="1" applyAlignment="1" applyProtection="1">
      <alignment horizontal="right" vertical="center"/>
      <protection locked="0"/>
    </xf>
    <xf numFmtId="9" fontId="5" fillId="2" borderId="9" xfId="0" applyNumberFormat="1" applyFont="1" applyFill="1" applyBorder="1" applyAlignment="1" applyProtection="1">
      <alignment horizontal="right" vertical="center"/>
      <protection locked="0"/>
    </xf>
    <xf numFmtId="164" fontId="5" fillId="0" borderId="4" xfId="0" applyNumberFormat="1" applyFont="1" applyBorder="1" applyAlignment="1" applyProtection="1">
      <alignment horizontal="right" vertical="center"/>
    </xf>
    <xf numFmtId="164" fontId="7" fillId="0" borderId="4" xfId="0" applyNumberFormat="1" applyFont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right" vertical="center"/>
    </xf>
    <xf numFmtId="0" fontId="5" fillId="0" borderId="30" xfId="0" applyFont="1" applyFill="1" applyBorder="1" applyAlignment="1" applyProtection="1">
      <alignment horizontal="center" vertical="center"/>
    </xf>
    <xf numFmtId="3" fontId="5" fillId="0" borderId="30" xfId="0" applyNumberFormat="1" applyFont="1" applyFill="1" applyBorder="1" applyAlignment="1" applyProtection="1">
      <alignment horizontal="right" vertical="center"/>
    </xf>
    <xf numFmtId="3" fontId="5" fillId="0" borderId="30" xfId="0" applyNumberFormat="1" applyFont="1" applyFill="1" applyBorder="1" applyAlignment="1" applyProtection="1">
      <alignment horizontal="center" vertical="center"/>
    </xf>
    <xf numFmtId="9" fontId="5" fillId="0" borderId="30" xfId="0" applyNumberFormat="1" applyFont="1" applyFill="1" applyBorder="1" applyAlignment="1" applyProtection="1">
      <alignment horizontal="right" vertical="center"/>
    </xf>
    <xf numFmtId="166" fontId="5" fillId="0" borderId="30" xfId="0" applyNumberFormat="1" applyFont="1" applyFill="1" applyBorder="1" applyAlignment="1" applyProtection="1">
      <alignment horizontal="right" vertical="center"/>
    </xf>
    <xf numFmtId="164" fontId="5" fillId="0" borderId="30" xfId="0" applyNumberFormat="1" applyFont="1" applyFill="1" applyBorder="1" applyAlignment="1" applyProtection="1">
      <alignment horizontal="right"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20" xfId="0" applyFont="1" applyBorder="1" applyAlignment="1" applyProtection="1">
      <alignment vertical="center"/>
    </xf>
    <xf numFmtId="3" fontId="5" fillId="0" borderId="20" xfId="0" applyNumberFormat="1" applyFont="1" applyFill="1" applyBorder="1" applyAlignment="1" applyProtection="1">
      <alignment horizontal="right" vertical="center"/>
    </xf>
    <xf numFmtId="3" fontId="5" fillId="0" borderId="37" xfId="0" applyNumberFormat="1" applyFont="1" applyFill="1" applyBorder="1" applyAlignment="1" applyProtection="1">
      <alignment horizontal="right" vertical="center"/>
    </xf>
    <xf numFmtId="167" fontId="5" fillId="0" borderId="18" xfId="0" applyNumberFormat="1" applyFont="1" applyFill="1" applyBorder="1" applyAlignment="1" applyProtection="1">
      <alignment horizontal="right" vertical="center"/>
    </xf>
    <xf numFmtId="166" fontId="5" fillId="0" borderId="61" xfId="0" applyNumberFormat="1" applyFont="1" applyFill="1" applyBorder="1" applyAlignment="1" applyProtection="1">
      <alignment horizontal="right" vertical="center"/>
    </xf>
    <xf numFmtId="166" fontId="5" fillId="0" borderId="38" xfId="0" applyNumberFormat="1" applyFont="1" applyFill="1" applyBorder="1" applyAlignment="1" applyProtection="1">
      <alignment horizontal="right" vertical="center"/>
    </xf>
    <xf numFmtId="3" fontId="5" fillId="0" borderId="14" xfId="0" applyNumberFormat="1" applyFont="1" applyFill="1" applyBorder="1" applyAlignment="1" applyProtection="1">
      <alignment horizontal="right" vertical="center"/>
    </xf>
    <xf numFmtId="9" fontId="5" fillId="0" borderId="28" xfId="0" applyNumberFormat="1" applyFont="1" applyFill="1" applyBorder="1" applyAlignment="1" applyProtection="1">
      <alignment horizontal="right" vertical="center"/>
    </xf>
    <xf numFmtId="164" fontId="5" fillId="0" borderId="14" xfId="0" applyNumberFormat="1" applyFont="1" applyFill="1" applyBorder="1" applyAlignment="1" applyProtection="1">
      <alignment horizontal="right" vertical="center"/>
    </xf>
    <xf numFmtId="164" fontId="5" fillId="0" borderId="14" xfId="0" applyNumberFormat="1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left" vertical="center"/>
    </xf>
    <xf numFmtId="3" fontId="5" fillId="0" borderId="18" xfId="0" applyNumberFormat="1" applyFont="1" applyFill="1" applyBorder="1" applyAlignment="1" applyProtection="1">
      <alignment horizontal="right" vertical="center"/>
    </xf>
    <xf numFmtId="167" fontId="5" fillId="0" borderId="38" xfId="0" applyNumberFormat="1" applyFont="1" applyFill="1" applyBorder="1" applyAlignment="1" applyProtection="1">
      <alignment horizontal="right" vertical="center"/>
    </xf>
    <xf numFmtId="3" fontId="5" fillId="0" borderId="38" xfId="0" applyNumberFormat="1" applyFont="1" applyFill="1" applyBorder="1" applyAlignment="1" applyProtection="1">
      <alignment horizontal="right" vertical="center"/>
    </xf>
    <xf numFmtId="167" fontId="7" fillId="0" borderId="38" xfId="0" applyNumberFormat="1" applyFont="1" applyFill="1" applyBorder="1" applyAlignment="1" applyProtection="1">
      <alignment horizontal="right" vertical="center"/>
    </xf>
    <xf numFmtId="0" fontId="7" fillId="0" borderId="12" xfId="0" applyFont="1" applyFill="1" applyBorder="1" applyAlignment="1" applyProtection="1">
      <alignment horizontal="left" vertical="center"/>
    </xf>
    <xf numFmtId="0" fontId="5" fillId="0" borderId="18" xfId="0" applyFont="1" applyBorder="1" applyAlignment="1" applyProtection="1">
      <alignment vertical="center"/>
    </xf>
    <xf numFmtId="9" fontId="5" fillId="0" borderId="18" xfId="0" applyNumberFormat="1" applyFont="1" applyFill="1" applyBorder="1" applyAlignment="1" applyProtection="1">
      <alignment horizontal="right" vertical="center"/>
    </xf>
    <xf numFmtId="166" fontId="5" fillId="0" borderId="18" xfId="0" applyNumberFormat="1" applyFont="1" applyFill="1" applyBorder="1" applyAlignment="1" applyProtection="1">
      <alignment horizontal="right" vertical="center"/>
    </xf>
    <xf numFmtId="164" fontId="5" fillId="0" borderId="2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7" fillId="0" borderId="18" xfId="0" applyFont="1" applyFill="1" applyBorder="1" applyAlignment="1" applyProtection="1">
      <alignment horizontal="left" vertical="center"/>
    </xf>
    <xf numFmtId="9" fontId="5" fillId="0" borderId="18" xfId="0" applyNumberFormat="1" applyFont="1" applyFill="1" applyBorder="1" applyAlignment="1" applyProtection="1">
      <alignment horizontal="left" vertical="center"/>
    </xf>
    <xf numFmtId="3" fontId="5" fillId="0" borderId="18" xfId="0" applyNumberFormat="1" applyFont="1" applyFill="1" applyBorder="1" applyAlignment="1" applyProtection="1">
      <alignment horizontal="center" vertical="center"/>
    </xf>
    <xf numFmtId="0" fontId="19" fillId="0" borderId="18" xfId="0" applyFont="1" applyFill="1" applyBorder="1" applyAlignment="1" applyProtection="1">
      <alignment horizontal="right" vertical="center"/>
    </xf>
    <xf numFmtId="0" fontId="19" fillId="0" borderId="18" xfId="0" applyFont="1" applyBorder="1" applyProtection="1"/>
    <xf numFmtId="164" fontId="5" fillId="0" borderId="18" xfId="0" applyNumberFormat="1" applyFont="1" applyFill="1" applyBorder="1" applyAlignment="1" applyProtection="1">
      <alignment horizontal="right" vertical="center"/>
    </xf>
    <xf numFmtId="164" fontId="5" fillId="0" borderId="18" xfId="0" applyNumberFormat="1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center" vertical="center"/>
    </xf>
    <xf numFmtId="0" fontId="20" fillId="0" borderId="18" xfId="0" applyFont="1" applyFill="1" applyBorder="1" applyAlignment="1" applyProtection="1">
      <alignment horizontal="right" vertical="center"/>
    </xf>
    <xf numFmtId="0" fontId="20" fillId="0" borderId="18" xfId="0" applyFont="1" applyBorder="1" applyProtection="1"/>
    <xf numFmtId="164" fontId="5" fillId="0" borderId="30" xfId="0" applyNumberFormat="1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center" vertical="center"/>
    </xf>
    <xf numFmtId="9" fontId="6" fillId="0" borderId="0" xfId="0" applyNumberFormat="1" applyFont="1" applyFill="1" applyBorder="1" applyAlignment="1" applyProtection="1">
      <alignment horizontal="right" vertical="center"/>
    </xf>
    <xf numFmtId="166" fontId="6" fillId="0" borderId="0" xfId="0" applyNumberFormat="1" applyFont="1" applyFill="1" applyBorder="1" applyAlignment="1" applyProtection="1">
      <alignment horizontal="right" vertical="center"/>
    </xf>
    <xf numFmtId="164" fontId="6" fillId="0" borderId="0" xfId="0" applyNumberFormat="1" applyFont="1" applyFill="1" applyBorder="1" applyAlignment="1" applyProtection="1">
      <alignment horizontal="right"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49" fontId="6" fillId="0" borderId="0" xfId="0" applyNumberFormat="1" applyFont="1" applyAlignment="1" applyProtection="1"/>
    <xf numFmtId="49" fontId="6" fillId="0" borderId="0" xfId="0" applyNumberFormat="1" applyFont="1" applyFill="1" applyBorder="1" applyAlignment="1" applyProtection="1"/>
    <xf numFmtId="49" fontId="6" fillId="0" borderId="0" xfId="0" applyNumberFormat="1" applyFont="1" applyBorder="1" applyAlignment="1" applyProtection="1"/>
    <xf numFmtId="49" fontId="6" fillId="0" borderId="0" xfId="0" applyNumberFormat="1" applyFont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 vertical="center"/>
    </xf>
    <xf numFmtId="3" fontId="5" fillId="0" borderId="63" xfId="0" applyNumberFormat="1" applyFont="1" applyFill="1" applyBorder="1" applyAlignment="1" applyProtection="1">
      <alignment horizontal="right" vertical="center"/>
    </xf>
    <xf numFmtId="3" fontId="5" fillId="0" borderId="63" xfId="0" applyNumberFormat="1" applyFont="1" applyFill="1" applyBorder="1" applyAlignment="1" applyProtection="1">
      <alignment horizontal="center" vertical="center"/>
    </xf>
    <xf numFmtId="3" fontId="5" fillId="0" borderId="19" xfId="0" applyNumberFormat="1" applyFont="1" applyFill="1" applyBorder="1" applyAlignment="1" applyProtection="1">
      <alignment horizontal="right" vertical="center"/>
    </xf>
    <xf numFmtId="3" fontId="5" fillId="0" borderId="64" xfId="0" applyNumberFormat="1" applyFont="1" applyFill="1" applyBorder="1" applyAlignment="1" applyProtection="1">
      <alignment horizontal="right" vertical="center"/>
    </xf>
    <xf numFmtId="9" fontId="5" fillId="0" borderId="50" xfId="0" applyNumberFormat="1" applyFont="1" applyFill="1" applyBorder="1" applyAlignment="1" applyProtection="1">
      <alignment horizontal="right" vertical="center"/>
    </xf>
    <xf numFmtId="166" fontId="5" fillId="0" borderId="65" xfId="0" applyNumberFormat="1" applyFont="1" applyFill="1" applyBorder="1" applyAlignment="1" applyProtection="1">
      <alignment horizontal="right" vertical="center"/>
    </xf>
    <xf numFmtId="166" fontId="5" fillId="0" borderId="50" xfId="0" applyNumberFormat="1" applyFont="1" applyFill="1" applyBorder="1" applyAlignment="1" applyProtection="1">
      <alignment horizontal="right" vertical="center"/>
    </xf>
    <xf numFmtId="3" fontId="5" fillId="0" borderId="2" xfId="0" applyNumberFormat="1" applyFont="1" applyFill="1" applyBorder="1" applyAlignment="1" applyProtection="1">
      <alignment horizontal="right" vertical="center"/>
    </xf>
    <xf numFmtId="9" fontId="5" fillId="0" borderId="66" xfId="0" applyNumberFormat="1" applyFont="1" applyFill="1" applyBorder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right" vertical="center"/>
    </xf>
    <xf numFmtId="2" fontId="5" fillId="2" borderId="52" xfId="0" applyNumberFormat="1" applyFont="1" applyFill="1" applyBorder="1" applyAlignment="1" applyProtection="1">
      <alignment horizontal="right" vertical="center"/>
      <protection locked="0"/>
    </xf>
    <xf numFmtId="2" fontId="5" fillId="2" borderId="10" xfId="0" applyNumberFormat="1" applyFont="1" applyFill="1" applyBorder="1" applyAlignment="1" applyProtection="1">
      <alignment horizontal="right" vertical="center"/>
      <protection locked="0"/>
    </xf>
    <xf numFmtId="2" fontId="5" fillId="2" borderId="59" xfId="0" applyNumberFormat="1" applyFont="1" applyFill="1" applyBorder="1" applyAlignment="1" applyProtection="1">
      <alignment horizontal="right" vertical="center"/>
      <protection locked="0"/>
    </xf>
    <xf numFmtId="2" fontId="5" fillId="2" borderId="36" xfId="0" applyNumberFormat="1" applyFont="1" applyFill="1" applyBorder="1" applyAlignment="1" applyProtection="1">
      <alignment horizontal="right" vertical="center"/>
      <protection locked="0"/>
    </xf>
    <xf numFmtId="0" fontId="5" fillId="0" borderId="18" xfId="0" applyFont="1" applyFill="1" applyBorder="1" applyAlignment="1" applyProtection="1">
      <alignment horizontal="right" vertical="center"/>
    </xf>
    <xf numFmtId="3" fontId="5" fillId="0" borderId="12" xfId="0" applyNumberFormat="1" applyFont="1" applyFill="1" applyBorder="1" applyAlignment="1" applyProtection="1">
      <alignment horizontal="right" vertical="center"/>
    </xf>
    <xf numFmtId="167" fontId="5" fillId="0" borderId="12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3" fontId="5" fillId="0" borderId="0" xfId="0" applyNumberFormat="1" applyFont="1" applyFill="1" applyBorder="1" applyAlignment="1" applyProtection="1">
      <alignment horizontal="right" vertical="center"/>
    </xf>
    <xf numFmtId="3" fontId="5" fillId="0" borderId="0" xfId="0" applyNumberFormat="1" applyFont="1" applyFill="1" applyBorder="1" applyAlignment="1" applyProtection="1">
      <alignment horizontal="center" vertical="center"/>
    </xf>
    <xf numFmtId="9" fontId="5" fillId="0" borderId="0" xfId="0" applyNumberFormat="1" applyFont="1" applyFill="1" applyBorder="1" applyAlignment="1" applyProtection="1">
      <alignment horizontal="right" vertical="center"/>
    </xf>
    <xf numFmtId="166" fontId="5" fillId="0" borderId="0" xfId="0" applyNumberFormat="1" applyFont="1" applyFill="1" applyBorder="1" applyAlignment="1" applyProtection="1">
      <alignment horizontal="right" vertical="center"/>
    </xf>
    <xf numFmtId="164" fontId="5" fillId="0" borderId="0" xfId="0" applyNumberFormat="1" applyFont="1" applyFill="1" applyBorder="1" applyAlignment="1" applyProtection="1">
      <alignment horizontal="right" vertical="center"/>
    </xf>
    <xf numFmtId="167" fontId="7" fillId="0" borderId="18" xfId="0" applyNumberFormat="1" applyFont="1" applyFill="1" applyBorder="1" applyAlignment="1" applyProtection="1">
      <alignment horizontal="right" vertical="center"/>
    </xf>
    <xf numFmtId="166" fontId="5" fillId="0" borderId="67" xfId="0" applyNumberFormat="1" applyFont="1" applyFill="1" applyBorder="1" applyAlignment="1" applyProtection="1">
      <alignment horizontal="right" vertical="center"/>
    </xf>
    <xf numFmtId="164" fontId="5" fillId="0" borderId="20" xfId="0" applyNumberFormat="1" applyFont="1" applyFill="1" applyBorder="1" applyAlignment="1" applyProtection="1">
      <alignment horizontal="right" vertical="center"/>
    </xf>
    <xf numFmtId="0" fontId="7" fillId="0" borderId="23" xfId="0" applyFont="1" applyFill="1" applyBorder="1" applyAlignment="1" applyProtection="1">
      <alignment horizontal="left" vertical="center"/>
    </xf>
    <xf numFmtId="0" fontId="5" fillId="0" borderId="23" xfId="0" applyFont="1" applyBorder="1" applyAlignment="1" applyProtection="1">
      <alignment vertical="center"/>
    </xf>
    <xf numFmtId="0" fontId="5" fillId="0" borderId="23" xfId="0" applyFont="1" applyFill="1" applyBorder="1" applyAlignment="1" applyProtection="1">
      <alignment horizontal="center" vertical="center"/>
    </xf>
    <xf numFmtId="3" fontId="5" fillId="0" borderId="23" xfId="0" applyNumberFormat="1" applyFont="1" applyFill="1" applyBorder="1" applyAlignment="1" applyProtection="1">
      <alignment horizontal="right" vertical="center"/>
    </xf>
    <xf numFmtId="3" fontId="5" fillId="0" borderId="23" xfId="0" applyNumberFormat="1" applyFont="1" applyFill="1" applyBorder="1" applyAlignment="1" applyProtection="1">
      <alignment horizontal="center" vertical="center"/>
    </xf>
    <xf numFmtId="3" fontId="5" fillId="0" borderId="18" xfId="0" applyNumberFormat="1" applyFont="1" applyFill="1" applyBorder="1" applyAlignment="1" applyProtection="1">
      <alignment horizontal="left" vertical="center"/>
    </xf>
    <xf numFmtId="0" fontId="19" fillId="0" borderId="18" xfId="0" quotePrefix="1" applyFont="1" applyBorder="1" applyProtection="1"/>
    <xf numFmtId="0" fontId="20" fillId="0" borderId="18" xfId="0" quotePrefix="1" applyFont="1" applyBorder="1" applyProtection="1"/>
    <xf numFmtId="0" fontId="12" fillId="0" borderId="0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/>
    <xf numFmtId="0" fontId="11" fillId="0" borderId="7" xfId="0" applyFont="1" applyBorder="1" applyAlignment="1" applyProtection="1">
      <alignment horizont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vertical="center"/>
    </xf>
    <xf numFmtId="0" fontId="11" fillId="0" borderId="12" xfId="0" applyFont="1" applyBorder="1" applyAlignment="1" applyProtection="1">
      <alignment vertical="center"/>
    </xf>
    <xf numFmtId="0" fontId="11" fillId="0" borderId="14" xfId="0" applyFont="1" applyBorder="1" applyAlignment="1" applyProtection="1">
      <alignment horizontal="center" vertical="center"/>
    </xf>
    <xf numFmtId="0" fontId="11" fillId="3" borderId="28" xfId="0" applyFont="1" applyFill="1" applyBorder="1" applyAlignment="1" applyProtection="1">
      <alignment horizontal="right" vertical="center"/>
    </xf>
    <xf numFmtId="0" fontId="11" fillId="3" borderId="9" xfId="0" applyFont="1" applyFill="1" applyBorder="1" applyAlignment="1" applyProtection="1">
      <alignment horizontal="right" vertical="center"/>
    </xf>
    <xf numFmtId="3" fontId="11" fillId="0" borderId="8" xfId="0" applyNumberFormat="1" applyFont="1" applyFill="1" applyBorder="1" applyAlignment="1" applyProtection="1">
      <alignment horizontal="right" vertical="center"/>
    </xf>
    <xf numFmtId="3" fontId="11" fillId="0" borderId="14" xfId="0" applyNumberFormat="1" applyFont="1" applyFill="1" applyBorder="1" applyAlignment="1" applyProtection="1">
      <alignment horizontal="center" vertical="center"/>
    </xf>
    <xf numFmtId="9" fontId="11" fillId="0" borderId="18" xfId="0" applyNumberFormat="1" applyFont="1" applyBorder="1" applyAlignment="1" applyProtection="1">
      <alignment horizontal="right" vertical="center"/>
    </xf>
    <xf numFmtId="3" fontId="11" fillId="0" borderId="18" xfId="0" applyNumberFormat="1" applyFont="1" applyBorder="1" applyAlignment="1" applyProtection="1">
      <alignment horizontal="right" vertical="center"/>
    </xf>
    <xf numFmtId="3" fontId="11" fillId="0" borderId="20" xfId="0" applyNumberFormat="1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9" fontId="11" fillId="0" borderId="29" xfId="0" applyNumberFormat="1" applyFont="1" applyBorder="1" applyAlignment="1" applyProtection="1">
      <alignment horizontal="right" vertical="center"/>
    </xf>
    <xf numFmtId="3" fontId="11" fillId="0" borderId="5" xfId="0" applyNumberFormat="1" applyFont="1" applyFill="1" applyBorder="1" applyAlignment="1" applyProtection="1">
      <alignment horizontal="right" vertical="center"/>
    </xf>
    <xf numFmtId="165" fontId="11" fillId="0" borderId="16" xfId="0" applyNumberFormat="1" applyFont="1" applyBorder="1" applyAlignment="1" applyProtection="1">
      <alignment horizontal="right" vertical="center"/>
    </xf>
    <xf numFmtId="0" fontId="11" fillId="0" borderId="3" xfId="0" applyFont="1" applyBorder="1" applyAlignment="1" applyProtection="1">
      <alignment horizontal="center" vertical="center"/>
    </xf>
    <xf numFmtId="3" fontId="11" fillId="0" borderId="1" xfId="0" applyNumberFormat="1" applyFont="1" applyFill="1" applyBorder="1" applyAlignment="1" applyProtection="1">
      <alignment horizontal="right" vertical="center"/>
    </xf>
    <xf numFmtId="3" fontId="11" fillId="4" borderId="21" xfId="0" applyNumberFormat="1" applyFont="1" applyFill="1" applyBorder="1" applyAlignment="1" applyProtection="1">
      <alignment horizontal="right" vertical="center"/>
    </xf>
    <xf numFmtId="165" fontId="11" fillId="4" borderId="26" xfId="0" applyNumberFormat="1" applyFont="1" applyFill="1" applyBorder="1" applyAlignment="1" applyProtection="1">
      <alignment horizontal="right" vertical="center"/>
    </xf>
    <xf numFmtId="3" fontId="11" fillId="4" borderId="22" xfId="0" applyNumberFormat="1" applyFont="1" applyFill="1" applyBorder="1" applyAlignment="1" applyProtection="1">
      <alignment horizontal="right" vertical="center"/>
    </xf>
    <xf numFmtId="165" fontId="11" fillId="4" borderId="17" xfId="0" applyNumberFormat="1" applyFont="1" applyFill="1" applyBorder="1" applyAlignment="1" applyProtection="1">
      <alignment horizontal="right" vertical="center"/>
    </xf>
    <xf numFmtId="3" fontId="11" fillId="4" borderId="41" xfId="0" applyNumberFormat="1" applyFont="1" applyFill="1" applyBorder="1" applyAlignment="1" applyProtection="1">
      <alignment horizontal="right" vertical="center"/>
    </xf>
    <xf numFmtId="165" fontId="11" fillId="4" borderId="13" xfId="0" applyNumberFormat="1" applyFont="1" applyFill="1" applyBorder="1" applyAlignment="1" applyProtection="1">
      <alignment horizontal="right" vertical="center"/>
    </xf>
    <xf numFmtId="0" fontId="11" fillId="0" borderId="18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9" fontId="11" fillId="0" borderId="28" xfId="0" applyNumberFormat="1" applyFont="1" applyBorder="1" applyAlignment="1" applyProtection="1">
      <alignment horizontal="right" vertical="center"/>
    </xf>
    <xf numFmtId="3" fontId="11" fillId="0" borderId="12" xfId="0" applyNumberFormat="1" applyFont="1" applyBorder="1" applyAlignment="1" applyProtection="1">
      <alignment horizontal="right" vertical="center"/>
    </xf>
    <xf numFmtId="165" fontId="11" fillId="0" borderId="14" xfId="0" applyNumberFormat="1" applyFont="1" applyBorder="1" applyAlignment="1" applyProtection="1">
      <alignment horizontal="right" vertical="center"/>
    </xf>
    <xf numFmtId="0" fontId="4" fillId="0" borderId="0" xfId="2" applyAlignment="1" applyProtection="1"/>
    <xf numFmtId="49" fontId="1" fillId="0" borderId="0" xfId="1" applyNumberFormat="1" applyFont="1" applyFill="1" applyBorder="1" applyAlignment="1" applyProtection="1">
      <alignment horizontal="left" vertical="center"/>
    </xf>
    <xf numFmtId="0" fontId="1" fillId="0" borderId="0" xfId="1" applyFill="1" applyBorder="1" applyAlignment="1" applyProtection="1">
      <alignment horizontal="left" vertical="center"/>
    </xf>
    <xf numFmtId="49" fontId="2" fillId="0" borderId="11" xfId="1" applyNumberFormat="1" applyFont="1" applyFill="1" applyBorder="1" applyAlignment="1" applyProtection="1">
      <alignment horizontal="left" vertical="center"/>
    </xf>
    <xf numFmtId="49" fontId="1" fillId="0" borderId="25" xfId="1" applyNumberFormat="1" applyFont="1" applyFill="1" applyBorder="1" applyAlignment="1" applyProtection="1">
      <alignment horizontal="left" vertical="center"/>
    </xf>
    <xf numFmtId="0" fontId="1" fillId="0" borderId="25" xfId="1" applyFill="1" applyBorder="1" applyAlignment="1" applyProtection="1">
      <alignment horizontal="left" vertical="center"/>
    </xf>
    <xf numFmtId="0" fontId="1" fillId="0" borderId="34" xfId="1" applyFill="1" applyBorder="1" applyAlignment="1" applyProtection="1">
      <alignment horizontal="left" vertical="center"/>
    </xf>
    <xf numFmtId="0" fontId="1" fillId="2" borderId="11" xfId="1" applyFill="1" applyBorder="1" applyAlignment="1" applyProtection="1">
      <alignment horizontal="left" vertical="center"/>
      <protection locked="0"/>
    </xf>
    <xf numFmtId="0" fontId="1" fillId="2" borderId="35" xfId="1" applyFill="1" applyBorder="1" applyAlignment="1" applyProtection="1">
      <alignment horizontal="left" vertical="center"/>
      <protection locked="0"/>
    </xf>
    <xf numFmtId="14" fontId="1" fillId="2" borderId="11" xfId="1" applyNumberFormat="1" applyFont="1" applyFill="1" applyBorder="1" applyAlignment="1" applyProtection="1">
      <alignment horizontal="left" vertical="center"/>
      <protection locked="0"/>
    </xf>
    <xf numFmtId="0" fontId="1" fillId="0" borderId="11" xfId="1" applyBorder="1" applyAlignment="1" applyProtection="1">
      <alignment horizontal="left" vertical="center"/>
      <protection locked="0"/>
    </xf>
    <xf numFmtId="49" fontId="1" fillId="0" borderId="24" xfId="1" applyNumberFormat="1" applyFont="1" applyFill="1" applyBorder="1" applyAlignment="1" applyProtection="1">
      <alignment horizontal="left" vertical="center"/>
    </xf>
    <xf numFmtId="0" fontId="1" fillId="0" borderId="24" xfId="1" applyFill="1" applyBorder="1" applyAlignment="1" applyProtection="1">
      <alignment horizontal="left" vertical="center"/>
    </xf>
    <xf numFmtId="0" fontId="1" fillId="0" borderId="19" xfId="1" applyFill="1" applyBorder="1" applyAlignment="1" applyProtection="1">
      <alignment horizontal="left" vertical="center"/>
    </xf>
    <xf numFmtId="49" fontId="1" fillId="0" borderId="11" xfId="1" applyNumberFormat="1" applyFont="1" applyBorder="1" applyAlignment="1" applyProtection="1">
      <alignment horizontal="left" vertical="center"/>
    </xf>
    <xf numFmtId="49" fontId="1" fillId="0" borderId="35" xfId="1" applyNumberFormat="1" applyFont="1" applyBorder="1" applyAlignment="1" applyProtection="1">
      <alignment horizontal="left" vertical="center"/>
    </xf>
    <xf numFmtId="0" fontId="4" fillId="2" borderId="11" xfId="2" applyFont="1" applyFill="1" applyBorder="1" applyAlignment="1" applyProtection="1">
      <alignment horizontal="left" vertical="center"/>
      <protection locked="0"/>
    </xf>
    <xf numFmtId="0" fontId="1" fillId="0" borderId="35" xfId="1" applyBorder="1" applyAlignment="1" applyProtection="1">
      <alignment horizontal="left" vertical="center"/>
      <protection locked="0"/>
    </xf>
    <xf numFmtId="49" fontId="1" fillId="0" borderId="34" xfId="1" applyNumberFormat="1" applyFont="1" applyFill="1" applyBorder="1" applyAlignment="1" applyProtection="1">
      <alignment horizontal="left" vertical="center"/>
    </xf>
    <xf numFmtId="0" fontId="4" fillId="2" borderId="11" xfId="2" applyFill="1" applyBorder="1" applyAlignment="1" applyProtection="1">
      <alignment horizontal="left" vertical="center"/>
      <protection locked="0"/>
    </xf>
    <xf numFmtId="49" fontId="1" fillId="2" borderId="11" xfId="1" applyNumberFormat="1" applyFont="1" applyFill="1" applyBorder="1" applyAlignment="1" applyProtection="1">
      <alignment horizontal="left" vertical="center"/>
      <protection locked="0"/>
    </xf>
    <xf numFmtId="49" fontId="2" fillId="0" borderId="11" xfId="1" applyNumberFormat="1" applyFont="1" applyBorder="1" applyAlignment="1" applyProtection="1">
      <alignment horizontal="left" vertical="center"/>
    </xf>
    <xf numFmtId="0" fontId="1" fillId="0" borderId="11" xfId="1" applyBorder="1" applyAlignment="1" applyProtection="1">
      <alignment horizontal="left" vertical="center"/>
    </xf>
    <xf numFmtId="0" fontId="1" fillId="0" borderId="35" xfId="1" applyBorder="1" applyAlignment="1" applyProtection="1">
      <alignment horizontal="left" vertical="center"/>
    </xf>
    <xf numFmtId="49" fontId="1" fillId="0" borderId="11" xfId="1" applyNumberFormat="1" applyFont="1" applyFill="1" applyBorder="1" applyAlignment="1" applyProtection="1">
      <alignment horizontal="left" vertical="center"/>
    </xf>
    <xf numFmtId="0" fontId="1" fillId="0" borderId="11" xfId="1" applyFill="1" applyBorder="1" applyAlignment="1" applyProtection="1">
      <alignment horizontal="left" vertical="center"/>
    </xf>
    <xf numFmtId="0" fontId="1" fillId="0" borderId="35" xfId="1" applyFill="1" applyBorder="1" applyAlignment="1" applyProtection="1">
      <alignment horizontal="left" vertical="center"/>
    </xf>
    <xf numFmtId="49" fontId="1" fillId="0" borderId="19" xfId="1" applyNumberFormat="1" applyFont="1" applyFill="1" applyBorder="1" applyAlignment="1" applyProtection="1">
      <alignment horizontal="left" vertical="center"/>
    </xf>
    <xf numFmtId="49" fontId="1" fillId="0" borderId="35" xfId="1" applyNumberFormat="1" applyFont="1" applyFill="1" applyBorder="1" applyAlignment="1" applyProtection="1">
      <alignment horizontal="left" vertical="center"/>
    </xf>
    <xf numFmtId="14" fontId="2" fillId="0" borderId="0" xfId="0" applyNumberFormat="1" applyFont="1" applyAlignment="1" applyProtection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vertical="center"/>
    </xf>
    <xf numFmtId="0" fontId="0" fillId="0" borderId="24" xfId="0" applyBorder="1" applyAlignment="1" applyProtection="1"/>
    <xf numFmtId="0" fontId="0" fillId="0" borderId="19" xfId="0" applyBorder="1" applyAlignment="1" applyProtection="1"/>
    <xf numFmtId="49" fontId="1" fillId="0" borderId="38" xfId="0" applyNumberFormat="1" applyFont="1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49" fontId="1" fillId="0" borderId="12" xfId="0" applyNumberFormat="1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/>
    </xf>
    <xf numFmtId="49" fontId="1" fillId="0" borderId="12" xfId="0" applyNumberFormat="1" applyFont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49" fontId="1" fillId="0" borderId="10" xfId="0" applyNumberFormat="1" applyFont="1" applyFill="1" applyBorder="1" applyAlignment="1" applyProtection="1">
      <alignment horizontal="left" vertical="center"/>
    </xf>
    <xf numFmtId="49" fontId="1" fillId="0" borderId="11" xfId="0" applyNumberFormat="1" applyFont="1" applyFill="1" applyBorder="1" applyAlignment="1" applyProtection="1">
      <alignment horizontal="left" vertical="center"/>
    </xf>
    <xf numFmtId="49" fontId="1" fillId="0" borderId="35" xfId="0" applyNumberFormat="1" applyFont="1" applyFill="1" applyBorder="1" applyAlignment="1" applyProtection="1">
      <alignment horizontal="left" vertical="center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49" fontId="1" fillId="2" borderId="35" xfId="0" applyNumberFormat="1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49" fontId="1" fillId="2" borderId="11" xfId="0" applyNumberFormat="1" applyFont="1" applyFill="1" applyBorder="1" applyAlignment="1" applyProtection="1">
      <alignment horizontal="left" vertical="center"/>
      <protection locked="0"/>
    </xf>
    <xf numFmtId="49" fontId="1" fillId="2" borderId="35" xfId="0" applyNumberFormat="1" applyFont="1" applyFill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vertical="center"/>
    </xf>
    <xf numFmtId="0" fontId="0" fillId="0" borderId="25" xfId="0" applyBorder="1" applyAlignment="1" applyProtection="1"/>
    <xf numFmtId="0" fontId="0" fillId="0" borderId="34" xfId="0" applyBorder="1" applyAlignment="1" applyProtection="1"/>
    <xf numFmtId="49" fontId="1" fillId="2" borderId="10" xfId="0" applyNumberFormat="1" applyFont="1" applyFill="1" applyBorder="1" applyAlignment="1" applyProtection="1">
      <alignment horizontal="left" vertical="center"/>
      <protection locked="0"/>
    </xf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vertical="center"/>
    </xf>
    <xf numFmtId="0" fontId="0" fillId="0" borderId="0" xfId="0" applyBorder="1" applyAlignment="1" applyProtection="1"/>
    <xf numFmtId="49" fontId="1" fillId="0" borderId="0" xfId="0" applyNumberFormat="1" applyFont="1" applyBorder="1" applyAlignment="1" applyProtection="1">
      <alignment horizontal="left" vertical="center"/>
    </xf>
    <xf numFmtId="49" fontId="1" fillId="0" borderId="10" xfId="0" applyNumberFormat="1" applyFont="1" applyFill="1" applyBorder="1" applyAlignment="1" applyProtection="1">
      <alignment vertical="center"/>
    </xf>
    <xf numFmtId="0" fontId="0" fillId="0" borderId="11" xfId="0" applyFill="1" applyBorder="1" applyAlignment="1" applyProtection="1"/>
    <xf numFmtId="0" fontId="0" fillId="0" borderId="35" xfId="0" applyFill="1" applyBorder="1" applyAlignment="1" applyProtection="1"/>
    <xf numFmtId="49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protection locked="0"/>
    </xf>
    <xf numFmtId="0" fontId="0" fillId="0" borderId="11" xfId="0" applyFill="1" applyBorder="1" applyAlignment="1" applyProtection="1">
      <alignment vertical="center"/>
    </xf>
    <xf numFmtId="0" fontId="0" fillId="0" borderId="35" xfId="0" applyFill="1" applyBorder="1" applyAlignment="1" applyProtection="1">
      <alignment vertical="center"/>
    </xf>
    <xf numFmtId="49" fontId="1" fillId="0" borderId="11" xfId="0" applyNumberFormat="1" applyFont="1" applyFill="1" applyBorder="1" applyAlignment="1" applyProtection="1">
      <alignment vertical="center"/>
    </xf>
    <xf numFmtId="49" fontId="1" fillId="0" borderId="35" xfId="0" applyNumberFormat="1" applyFont="1" applyFill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vertical="center"/>
    </xf>
    <xf numFmtId="49" fontId="0" fillId="2" borderId="35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vertical="center"/>
    </xf>
    <xf numFmtId="49" fontId="1" fillId="0" borderId="15" xfId="0" applyNumberFormat="1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0" fontId="0" fillId="0" borderId="12" xfId="0" applyBorder="1" applyAlignment="1" applyProtection="1">
      <alignment horizontal="center" vertical="center"/>
    </xf>
    <xf numFmtId="3" fontId="1" fillId="2" borderId="12" xfId="0" applyNumberFormat="1" applyFont="1" applyFill="1" applyBorder="1" applyAlignment="1" applyProtection="1">
      <alignment horizontal="center" vertical="center"/>
      <protection locked="0"/>
    </xf>
    <xf numFmtId="3" fontId="0" fillId="2" borderId="18" xfId="0" applyNumberFormat="1" applyFill="1" applyBorder="1" applyAlignment="1" applyProtection="1">
      <alignment horizontal="center"/>
      <protection locked="0"/>
    </xf>
    <xf numFmtId="3" fontId="0" fillId="2" borderId="20" xfId="0" applyNumberFormat="1" applyFill="1" applyBorder="1" applyAlignment="1" applyProtection="1">
      <alignment horizontal="center"/>
      <protection locked="0"/>
    </xf>
    <xf numFmtId="49" fontId="1" fillId="0" borderId="32" xfId="0" applyNumberFormat="1" applyFont="1" applyBorder="1" applyAlignment="1" applyProtection="1">
      <alignment vertical="center"/>
    </xf>
    <xf numFmtId="0" fontId="0" fillId="0" borderId="43" xfId="0" applyBorder="1" applyAlignment="1" applyProtection="1"/>
    <xf numFmtId="0" fontId="0" fillId="0" borderId="31" xfId="0" applyBorder="1" applyAlignment="1" applyProtection="1"/>
    <xf numFmtId="49" fontId="1" fillId="0" borderId="6" xfId="0" applyNumberFormat="1" applyFont="1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49" fontId="1" fillId="0" borderId="6" xfId="0" applyNumberFormat="1" applyFont="1" applyBorder="1" applyAlignment="1" applyProtection="1">
      <alignment vertical="center"/>
    </xf>
    <xf numFmtId="49" fontId="1" fillId="0" borderId="6" xfId="0" applyNumberFormat="1" applyFont="1" applyBorder="1" applyAlignment="1" applyProtection="1">
      <alignment horizontal="left" vertical="center"/>
    </xf>
    <xf numFmtId="49" fontId="1" fillId="2" borderId="10" xfId="0" applyNumberFormat="1" applyFont="1" applyFill="1" applyBorder="1" applyAlignment="1" applyProtection="1">
      <alignment vertical="center"/>
      <protection locked="0"/>
    </xf>
    <xf numFmtId="49" fontId="1" fillId="2" borderId="11" xfId="0" applyNumberFormat="1" applyFont="1" applyFill="1" applyBorder="1" applyAlignment="1" applyProtection="1">
      <alignment vertical="center"/>
      <protection locked="0"/>
    </xf>
    <xf numFmtId="49" fontId="1" fillId="2" borderId="35" xfId="0" applyNumberFormat="1" applyFont="1" applyFill="1" applyBorder="1" applyAlignment="1" applyProtection="1">
      <alignment vertical="center"/>
      <protection locked="0"/>
    </xf>
    <xf numFmtId="49" fontId="1" fillId="0" borderId="8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/>
    </xf>
    <xf numFmtId="49" fontId="1" fillId="0" borderId="34" xfId="0" applyNumberFormat="1" applyFont="1" applyBorder="1" applyAlignment="1" applyProtection="1">
      <alignment horizontal="left" vertical="center"/>
    </xf>
    <xf numFmtId="49" fontId="1" fillId="0" borderId="24" xfId="0" applyNumberFormat="1" applyFont="1" applyBorder="1" applyAlignment="1" applyProtection="1">
      <alignment horizontal="left" vertical="center"/>
    </xf>
    <xf numFmtId="49" fontId="1" fillId="0" borderId="19" xfId="0" applyNumberFormat="1" applyFont="1" applyBorder="1" applyAlignment="1" applyProtection="1">
      <alignment horizontal="left" vertical="center"/>
    </xf>
    <xf numFmtId="49" fontId="1" fillId="0" borderId="1" xfId="0" applyNumberFormat="1" applyFont="1" applyBorder="1" applyAlignment="1" applyProtection="1">
      <alignment horizontal="left" vertical="center"/>
    </xf>
    <xf numFmtId="49" fontId="1" fillId="0" borderId="11" xfId="0" applyNumberFormat="1" applyFont="1" applyBorder="1" applyAlignment="1" applyProtection="1">
      <alignment horizontal="left" vertical="center"/>
    </xf>
    <xf numFmtId="49" fontId="1" fillId="0" borderId="35" xfId="0" applyNumberFormat="1" applyFont="1" applyBorder="1" applyAlignment="1" applyProtection="1">
      <alignment horizontal="left" vertical="center"/>
    </xf>
    <xf numFmtId="49" fontId="1" fillId="2" borderId="24" xfId="0" applyNumberFormat="1" applyFont="1" applyFill="1" applyBorder="1" applyAlignment="1" applyProtection="1">
      <alignment horizontal="center" vertical="center"/>
      <protection locked="0"/>
    </xf>
    <xf numFmtId="49" fontId="1" fillId="2" borderId="19" xfId="0" applyNumberFormat="1" applyFont="1" applyFill="1" applyBorder="1" applyAlignment="1" applyProtection="1">
      <alignment horizontal="center" vertical="center"/>
      <protection locked="0"/>
    </xf>
    <xf numFmtId="49" fontId="1" fillId="0" borderId="25" xfId="0" applyNumberFormat="1" applyFont="1" applyFill="1" applyBorder="1" applyAlignment="1" applyProtection="1">
      <alignment horizontal="center" vertical="center"/>
    </xf>
    <xf numFmtId="49" fontId="1" fillId="0" borderId="34" xfId="0" applyNumberFormat="1" applyFont="1" applyFill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 wrapText="1"/>
    </xf>
    <xf numFmtId="49" fontId="1" fillId="0" borderId="20" xfId="0" applyNumberFormat="1" applyFont="1" applyBorder="1" applyAlignment="1" applyProtection="1">
      <alignment horizontal="center" vertical="center" wrapText="1"/>
    </xf>
    <xf numFmtId="3" fontId="1" fillId="0" borderId="21" xfId="0" applyNumberFormat="1" applyFont="1" applyBorder="1" applyAlignment="1" applyProtection="1">
      <alignment horizontal="center" vertical="center"/>
    </xf>
    <xf numFmtId="0" fontId="0" fillId="0" borderId="40" xfId="0" applyBorder="1" applyAlignment="1" applyProtection="1">
      <alignment vertical="center"/>
    </xf>
    <xf numFmtId="3" fontId="1" fillId="0" borderId="12" xfId="0" applyNumberFormat="1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3" fontId="1" fillId="0" borderId="15" xfId="0" applyNumberFormat="1" applyFont="1" applyBorder="1" applyAlignment="1" applyProtection="1">
      <alignment horizontal="center" vertical="center"/>
    </xf>
    <xf numFmtId="0" fontId="0" fillId="0" borderId="19" xfId="0" applyBorder="1" applyAlignment="1" applyProtection="1">
      <alignment vertical="center"/>
    </xf>
    <xf numFmtId="3" fontId="1" fillId="0" borderId="41" xfId="0" applyNumberFormat="1" applyFont="1" applyBorder="1" applyAlignment="1" applyProtection="1">
      <alignment horizontal="center" vertical="center"/>
    </xf>
    <xf numFmtId="0" fontId="0" fillId="0" borderId="39" xfId="0" applyBorder="1" applyAlignment="1" applyProtection="1">
      <alignment vertical="center"/>
    </xf>
    <xf numFmtId="0" fontId="1" fillId="0" borderId="15" xfId="0" applyFont="1" applyFill="1" applyBorder="1" applyAlignment="1" applyProtection="1">
      <alignment horizontal="left" vertical="center"/>
    </xf>
    <xf numFmtId="0" fontId="1" fillId="0" borderId="24" xfId="0" applyFont="1" applyFill="1" applyBorder="1" applyAlignment="1" applyProtection="1">
      <alignment horizontal="left" vertical="center"/>
    </xf>
    <xf numFmtId="0" fontId="1" fillId="0" borderId="19" xfId="0" applyFont="1" applyFill="1" applyBorder="1" applyAlignment="1" applyProtection="1">
      <alignment horizontal="left" vertical="center"/>
    </xf>
    <xf numFmtId="3" fontId="1" fillId="0" borderId="19" xfId="0" applyNumberFormat="1" applyFont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</xf>
    <xf numFmtId="0" fontId="0" fillId="0" borderId="35" xfId="0" applyBorder="1" applyAlignment="1" applyProtection="1">
      <alignment vertical="center"/>
    </xf>
    <xf numFmtId="3" fontId="1" fillId="0" borderId="35" xfId="0" applyNumberFormat="1" applyFont="1" applyBorder="1" applyAlignment="1" applyProtection="1">
      <alignment horizontal="center" vertical="center"/>
    </xf>
    <xf numFmtId="3" fontId="1" fillId="0" borderId="22" xfId="0" applyNumberFormat="1" applyFont="1" applyBorder="1" applyAlignment="1" applyProtection="1">
      <alignment horizontal="center" vertical="center"/>
    </xf>
    <xf numFmtId="0" fontId="0" fillId="0" borderId="42" xfId="0" applyBorder="1" applyAlignment="1" applyProtection="1">
      <alignment vertical="center"/>
    </xf>
    <xf numFmtId="49" fontId="1" fillId="0" borderId="8" xfId="0" applyNumberFormat="1" applyFont="1" applyFill="1" applyBorder="1" applyAlignment="1" applyProtection="1">
      <alignment horizontal="left" vertical="center"/>
    </xf>
    <xf numFmtId="49" fontId="1" fillId="0" borderId="25" xfId="0" applyNumberFormat="1" applyFont="1" applyFill="1" applyBorder="1" applyAlignment="1" applyProtection="1">
      <alignment horizontal="left" vertical="center"/>
    </xf>
    <xf numFmtId="49" fontId="1" fillId="0" borderId="34" xfId="0" applyNumberFormat="1" applyFont="1" applyFill="1" applyBorder="1" applyAlignment="1" applyProtection="1">
      <alignment horizontal="left" vertical="center"/>
    </xf>
    <xf numFmtId="3" fontId="1" fillId="0" borderId="8" xfId="0" applyNumberFormat="1" applyFont="1" applyBorder="1" applyAlignment="1" applyProtection="1">
      <alignment horizontal="center" vertical="center"/>
    </xf>
    <xf numFmtId="3" fontId="1" fillId="0" borderId="34" xfId="0" applyNumberFormat="1" applyFont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left" vertical="center"/>
    </xf>
    <xf numFmtId="0" fontId="0" fillId="0" borderId="45" xfId="0" applyFill="1" applyBorder="1" applyAlignment="1" applyProtection="1">
      <alignment vertical="center"/>
    </xf>
    <xf numFmtId="3" fontId="1" fillId="0" borderId="5" xfId="0" applyNumberFormat="1" applyFont="1" applyBorder="1" applyAlignment="1" applyProtection="1">
      <alignment horizontal="center" vertical="center"/>
    </xf>
    <xf numFmtId="0" fontId="0" fillId="0" borderId="44" xfId="0" applyBorder="1" applyAlignment="1" applyProtection="1">
      <alignment vertical="center"/>
    </xf>
    <xf numFmtId="0" fontId="2" fillId="0" borderId="12" xfId="0" applyFont="1" applyBorder="1" applyAlignment="1" applyProtection="1">
      <alignment horizontal="left" vertical="center"/>
    </xf>
    <xf numFmtId="0" fontId="0" fillId="0" borderId="18" xfId="0" applyBorder="1" applyAlignment="1" applyProtection="1"/>
    <xf numFmtId="0" fontId="0" fillId="0" borderId="20" xfId="0" applyBorder="1" applyAlignment="1" applyProtection="1"/>
    <xf numFmtId="0" fontId="2" fillId="0" borderId="21" xfId="0" applyFont="1" applyBorder="1" applyAlignment="1" applyProtection="1">
      <alignment horizontal="left" vertical="center"/>
    </xf>
    <xf numFmtId="0" fontId="0" fillId="0" borderId="40" xfId="0" applyBorder="1" applyAlignment="1" applyProtection="1"/>
    <xf numFmtId="3" fontId="1" fillId="0" borderId="18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49" fontId="1" fillId="0" borderId="15" xfId="0" applyNumberFormat="1" applyFont="1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3" fontId="1" fillId="0" borderId="22" xfId="0" applyNumberFormat="1" applyFont="1" applyFill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left" vertical="center"/>
    </xf>
    <xf numFmtId="49" fontId="1" fillId="0" borderId="12" xfId="0" applyNumberFormat="1" applyFont="1" applyFill="1" applyBorder="1" applyAlignment="1" applyProtection="1">
      <alignment horizontal="left" vertical="center" wrapText="1"/>
    </xf>
    <xf numFmtId="0" fontId="0" fillId="0" borderId="18" xfId="0" applyFill="1" applyBorder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49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8" xfId="0" applyFont="1" applyFill="1" applyBorder="1" applyAlignment="1" applyProtection="1">
      <alignment vertical="center"/>
    </xf>
    <xf numFmtId="49" fontId="1" fillId="0" borderId="15" xfId="0" applyNumberFormat="1" applyFont="1" applyFill="1" applyBorder="1" applyAlignment="1" applyProtection="1">
      <alignment horizontal="left" vertical="center" wrapText="1"/>
    </xf>
    <xf numFmtId="0" fontId="0" fillId="0" borderId="15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 applyProtection="1">
      <alignment horizontal="left" vertical="center" wrapText="1"/>
    </xf>
    <xf numFmtId="0" fontId="0" fillId="0" borderId="25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34" xfId="0" applyFill="1" applyBorder="1" applyAlignment="1" applyProtection="1">
      <alignment horizontal="center" vertical="center"/>
    </xf>
    <xf numFmtId="49" fontId="2" fillId="0" borderId="15" xfId="0" applyNumberFormat="1" applyFont="1" applyFill="1" applyBorder="1" applyAlignment="1" applyProtection="1">
      <alignment horizontal="left" vertical="center" wrapText="1"/>
    </xf>
    <xf numFmtId="0" fontId="2" fillId="0" borderId="24" xfId="0" applyFont="1" applyFill="1" applyBorder="1" applyAlignment="1" applyProtection="1">
      <alignment vertical="center"/>
    </xf>
    <xf numFmtId="49" fontId="2" fillId="0" borderId="8" xfId="0" applyNumberFormat="1" applyFont="1" applyFill="1" applyBorder="1" applyAlignment="1" applyProtection="1">
      <alignment horizontal="left" vertical="center" wrapText="1"/>
    </xf>
    <xf numFmtId="0" fontId="2" fillId="0" borderId="25" xfId="0" applyFont="1" applyFill="1" applyBorder="1" applyAlignment="1" applyProtection="1">
      <alignment vertical="center"/>
    </xf>
    <xf numFmtId="0" fontId="0" fillId="0" borderId="34" xfId="0" applyBorder="1" applyAlignment="1" applyProtection="1">
      <alignment horizontal="center" vertical="center"/>
    </xf>
    <xf numFmtId="49" fontId="1" fillId="2" borderId="21" xfId="0" applyNumberFormat="1" applyFont="1" applyFill="1" applyBorder="1" applyAlignment="1" applyProtection="1">
      <alignment vertical="top" wrapText="1"/>
      <protection locked="0"/>
    </xf>
    <xf numFmtId="49" fontId="1" fillId="2" borderId="23" xfId="0" applyNumberFormat="1" applyFont="1" applyFill="1" applyBorder="1" applyAlignment="1" applyProtection="1">
      <alignment vertical="top" wrapText="1"/>
      <protection locked="0"/>
    </xf>
    <xf numFmtId="49" fontId="1" fillId="2" borderId="40" xfId="0" applyNumberFormat="1" applyFont="1" applyFill="1" applyBorder="1" applyAlignment="1" applyProtection="1">
      <alignment vertical="top" wrapText="1"/>
      <protection locked="0"/>
    </xf>
    <xf numFmtId="49" fontId="1" fillId="2" borderId="22" xfId="0" applyNumberFormat="1" applyFont="1" applyFill="1" applyBorder="1" applyAlignment="1" applyProtection="1">
      <alignment vertical="top" wrapText="1"/>
      <protection locked="0"/>
    </xf>
    <xf numFmtId="49" fontId="1" fillId="2" borderId="0" xfId="0" applyNumberFormat="1" applyFont="1" applyFill="1" applyBorder="1" applyAlignment="1" applyProtection="1">
      <alignment vertical="top" wrapText="1"/>
      <protection locked="0"/>
    </xf>
    <xf numFmtId="49" fontId="1" fillId="2" borderId="42" xfId="0" applyNumberFormat="1" applyFont="1" applyFill="1" applyBorder="1" applyAlignment="1" applyProtection="1">
      <alignment vertical="top" wrapText="1"/>
      <protection locked="0"/>
    </xf>
    <xf numFmtId="49" fontId="1" fillId="2" borderId="41" xfId="0" applyNumberFormat="1" applyFont="1" applyFill="1" applyBorder="1" applyAlignment="1" applyProtection="1">
      <alignment vertical="top" wrapText="1"/>
      <protection locked="0"/>
    </xf>
    <xf numFmtId="49" fontId="1" fillId="2" borderId="30" xfId="0" applyNumberFormat="1" applyFont="1" applyFill="1" applyBorder="1" applyAlignment="1" applyProtection="1">
      <alignment vertical="top" wrapText="1"/>
      <protection locked="0"/>
    </xf>
    <xf numFmtId="49" fontId="1" fillId="2" borderId="39" xfId="0" applyNumberFormat="1" applyFont="1" applyFill="1" applyBorder="1" applyAlignment="1" applyProtection="1">
      <alignment vertical="top" wrapText="1"/>
      <protection locked="0"/>
    </xf>
    <xf numFmtId="0" fontId="1" fillId="0" borderId="12" xfId="0" applyFont="1" applyBorder="1" applyAlignment="1" applyProtection="1">
      <alignment vertical="center"/>
    </xf>
    <xf numFmtId="0" fontId="11" fillId="0" borderId="18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" fillId="0" borderId="21" xfId="0" applyFont="1" applyBorder="1" applyAlignment="1" applyProtection="1">
      <alignment horizontal="left" vertical="center"/>
    </xf>
    <xf numFmtId="0" fontId="11" fillId="0" borderId="23" xfId="0" applyFont="1" applyBorder="1" applyAlignment="1" applyProtection="1">
      <alignment vertical="center"/>
    </xf>
    <xf numFmtId="0" fontId="11" fillId="0" borderId="40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/>
    <xf numFmtId="0" fontId="2" fillId="0" borderId="26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42" xfId="0" applyFont="1" applyBorder="1" applyAlignment="1" applyProtection="1">
      <alignment vertical="center"/>
    </xf>
    <xf numFmtId="0" fontId="1" fillId="0" borderId="41" xfId="0" applyFont="1" applyBorder="1" applyAlignment="1" applyProtection="1">
      <alignment vertical="center"/>
    </xf>
    <xf numFmtId="0" fontId="11" fillId="0" borderId="30" xfId="0" applyFont="1" applyBorder="1" applyAlignment="1" applyProtection="1">
      <alignment vertical="center"/>
    </xf>
    <xf numFmtId="0" fontId="11" fillId="0" borderId="39" xfId="0" applyFont="1" applyBorder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/>
    </xf>
    <xf numFmtId="0" fontId="11" fillId="0" borderId="25" xfId="0" applyFont="1" applyBorder="1" applyAlignment="1" applyProtection="1">
      <alignment vertical="center"/>
    </xf>
    <xf numFmtId="0" fontId="11" fillId="0" borderId="34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49" fontId="2" fillId="0" borderId="21" xfId="0" applyNumberFormat="1" applyFont="1" applyBorder="1" applyAlignment="1" applyProtection="1">
      <alignment horizontal="center" vertical="center" textRotation="90"/>
    </xf>
    <xf numFmtId="49" fontId="2" fillId="0" borderId="22" xfId="0" applyNumberFormat="1" applyFont="1" applyBorder="1" applyAlignment="1" applyProtection="1">
      <alignment horizontal="center" vertical="center" textRotation="90"/>
    </xf>
    <xf numFmtId="49" fontId="2" fillId="0" borderId="41" xfId="0" applyNumberFormat="1" applyFont="1" applyBorder="1" applyAlignment="1" applyProtection="1">
      <alignment horizontal="center" vertical="center" textRotation="90"/>
    </xf>
    <xf numFmtId="0" fontId="2" fillId="0" borderId="18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49" fontId="2" fillId="0" borderId="12" xfId="0" applyNumberFormat="1" applyFont="1" applyFill="1" applyBorder="1" applyAlignment="1" applyProtection="1">
      <alignment horizontal="left" vertical="center"/>
    </xf>
    <xf numFmtId="49" fontId="2" fillId="0" borderId="18" xfId="0" applyNumberFormat="1" applyFont="1" applyFill="1" applyBorder="1" applyAlignment="1" applyProtection="1">
      <alignment horizontal="left" vertical="center"/>
    </xf>
    <xf numFmtId="49" fontId="2" fillId="0" borderId="20" xfId="0" applyNumberFormat="1" applyFont="1" applyFill="1" applyBorder="1" applyAlignment="1" applyProtection="1">
      <alignment horizontal="left" vertical="center"/>
    </xf>
    <xf numFmtId="0" fontId="7" fillId="0" borderId="12" xfId="0" applyFont="1" applyFill="1" applyBorder="1" applyAlignment="1" applyProtection="1">
      <alignment horizontal="left" vertical="center"/>
    </xf>
    <xf numFmtId="0" fontId="5" fillId="0" borderId="18" xfId="0" applyFont="1" applyBorder="1" applyAlignment="1" applyProtection="1">
      <alignment vertical="center"/>
    </xf>
    <xf numFmtId="0" fontId="5" fillId="0" borderId="62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49" fontId="6" fillId="2" borderId="30" xfId="0" applyNumberFormat="1" applyFont="1" applyFill="1" applyBorder="1" applyAlignment="1" applyProtection="1"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5" fillId="2" borderId="36" xfId="0" applyFont="1" applyFill="1" applyBorder="1" applyAlignment="1" applyProtection="1">
      <alignment horizontal="left" vertical="center"/>
      <protection locked="0"/>
    </xf>
    <xf numFmtId="0" fontId="5" fillId="2" borderId="25" xfId="0" applyFont="1" applyFill="1" applyBorder="1" applyAlignment="1" applyProtection="1">
      <alignment vertical="center"/>
      <protection locked="0"/>
    </xf>
    <xf numFmtId="0" fontId="5" fillId="0" borderId="30" xfId="0" applyFont="1" applyFill="1" applyBorder="1" applyAlignment="1" applyProtection="1">
      <alignment horizontal="left" vertical="center"/>
    </xf>
    <xf numFmtId="0" fontId="5" fillId="0" borderId="30" xfId="0" applyFont="1" applyFill="1" applyBorder="1" applyAlignment="1" applyProtection="1">
      <alignment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</xf>
    <xf numFmtId="0" fontId="5" fillId="0" borderId="50" xfId="0" applyFont="1" applyFill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left" vertical="center"/>
    </xf>
    <xf numFmtId="0" fontId="5" fillId="0" borderId="43" xfId="0" applyFont="1" applyBorder="1" applyAlignment="1" applyProtection="1">
      <alignment horizontal="left" vertical="center"/>
    </xf>
    <xf numFmtId="0" fontId="5" fillId="0" borderId="36" xfId="0" applyFont="1" applyBorder="1" applyAlignment="1" applyProtection="1">
      <alignment horizontal="left" vertical="center"/>
    </xf>
    <xf numFmtId="0" fontId="5" fillId="0" borderId="25" xfId="0" applyFont="1" applyBorder="1" applyAlignment="1" applyProtection="1">
      <alignment horizontal="left" vertical="center"/>
    </xf>
    <xf numFmtId="0" fontId="12" fillId="0" borderId="26" xfId="0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vertical="center"/>
    </xf>
    <xf numFmtId="0" fontId="12" fillId="0" borderId="8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12" fillId="0" borderId="48" xfId="0" applyFont="1" applyBorder="1" applyAlignment="1" applyProtection="1">
      <alignment horizontal="left" vertical="center"/>
    </xf>
    <xf numFmtId="0" fontId="0" fillId="0" borderId="25" xfId="0" applyBorder="1" applyAlignment="1" applyProtection="1">
      <alignment vertical="center"/>
    </xf>
    <xf numFmtId="0" fontId="0" fillId="0" borderId="34" xfId="0" applyBorder="1" applyAlignment="1" applyProtection="1">
      <alignment vertical="center"/>
    </xf>
    <xf numFmtId="0" fontId="12" fillId="0" borderId="15" xfId="0" applyFont="1" applyFill="1" applyBorder="1" applyAlignment="1" applyProtection="1">
      <alignment horizontal="center" vertical="center"/>
    </xf>
    <xf numFmtId="3" fontId="12" fillId="0" borderId="0" xfId="0" applyNumberFormat="1" applyFont="1" applyAlignment="1" applyProtection="1">
      <alignment horizontal="right" vertical="center"/>
    </xf>
    <xf numFmtId="3" fontId="6" fillId="0" borderId="0" xfId="0" applyNumberFormat="1" applyFont="1" applyAlignment="1" applyProtection="1">
      <alignment horizontal="right" vertical="center"/>
    </xf>
    <xf numFmtId="0" fontId="12" fillId="0" borderId="46" xfId="0" applyFont="1" applyBorder="1" applyAlignment="1" applyProtection="1">
      <alignment horizontal="left" vertical="center"/>
    </xf>
    <xf numFmtId="0" fontId="12" fillId="0" borderId="21" xfId="0" applyFont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49" fontId="12" fillId="0" borderId="47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49" fontId="6" fillId="2" borderId="21" xfId="0" applyNumberFormat="1" applyFont="1" applyFill="1" applyBorder="1" applyAlignment="1" applyProtection="1">
      <alignment horizontal="left" vertical="top" wrapText="1"/>
      <protection locked="0"/>
    </xf>
    <xf numFmtId="49" fontId="1" fillId="2" borderId="23" xfId="0" applyNumberFormat="1" applyFont="1" applyFill="1" applyBorder="1" applyAlignment="1" applyProtection="1">
      <alignment horizontal="left" vertical="top" wrapText="1"/>
      <protection locked="0"/>
    </xf>
    <xf numFmtId="49" fontId="1" fillId="2" borderId="40" xfId="0" applyNumberFormat="1" applyFont="1" applyFill="1" applyBorder="1" applyAlignment="1" applyProtection="1">
      <alignment horizontal="left" vertical="top" wrapText="1"/>
      <protection locked="0"/>
    </xf>
    <xf numFmtId="49" fontId="6" fillId="2" borderId="22" xfId="0" applyNumberFormat="1" applyFont="1" applyFill="1" applyBorder="1" applyAlignment="1" applyProtection="1">
      <alignment horizontal="left" vertical="top" wrapText="1"/>
      <protection locked="0"/>
    </xf>
    <xf numFmtId="49" fontId="1" fillId="2" borderId="0" xfId="0" applyNumberFormat="1" applyFont="1" applyFill="1" applyBorder="1" applyAlignment="1" applyProtection="1">
      <alignment horizontal="left" vertical="top" wrapText="1"/>
      <protection locked="0"/>
    </xf>
    <xf numFmtId="49" fontId="1" fillId="2" borderId="42" xfId="0" applyNumberFormat="1" applyFont="1" applyFill="1" applyBorder="1" applyAlignment="1" applyProtection="1">
      <alignment horizontal="left" vertical="top" wrapText="1"/>
      <protection locked="0"/>
    </xf>
    <xf numFmtId="49" fontId="1" fillId="2" borderId="22" xfId="0" applyNumberFormat="1" applyFont="1" applyFill="1" applyBorder="1" applyAlignment="1" applyProtection="1">
      <alignment horizontal="left" vertical="top" wrapText="1"/>
      <protection locked="0"/>
    </xf>
    <xf numFmtId="49" fontId="1" fillId="2" borderId="41" xfId="0" applyNumberFormat="1" applyFont="1" applyFill="1" applyBorder="1" applyAlignment="1" applyProtection="1">
      <alignment horizontal="left" vertical="top" wrapText="1"/>
      <protection locked="0"/>
    </xf>
    <xf numFmtId="49" fontId="1" fillId="2" borderId="30" xfId="0" applyNumberFormat="1" applyFont="1" applyFill="1" applyBorder="1" applyAlignment="1" applyProtection="1">
      <alignment horizontal="left" vertical="top" wrapText="1"/>
      <protection locked="0"/>
    </xf>
    <xf numFmtId="49" fontId="1" fillId="2" borderId="39" xfId="0" applyNumberFormat="1" applyFont="1" applyFill="1" applyBorder="1" applyAlignment="1" applyProtection="1">
      <alignment horizontal="left" vertical="top" wrapText="1"/>
      <protection locked="0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vertical="center"/>
    </xf>
    <xf numFmtId="0" fontId="5" fillId="0" borderId="20" xfId="0" applyFont="1" applyBorder="1" applyAlignment="1" applyProtection="1">
      <alignment vertical="center"/>
    </xf>
    <xf numFmtId="0" fontId="7" fillId="0" borderId="15" xfId="0" applyFont="1" applyFill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19" xfId="0" applyFont="1" applyBorder="1" applyAlignment="1" applyProtection="1">
      <alignment vertical="center"/>
    </xf>
  </cellXfs>
  <cellStyles count="5">
    <cellStyle name="Hyperlink" xfId="2" builtinId="8"/>
    <cellStyle name="Hyperlink 2" xfId="4"/>
    <cellStyle name="Standard" xfId="0" builtinId="0"/>
    <cellStyle name="Standard 2" xfId="1"/>
    <cellStyle name="Standard 3" xfId="3"/>
  </cellStyles>
  <dxfs count="4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Entwicklung Energiebezug</a:t>
            </a:r>
          </a:p>
        </c:rich>
      </c:tx>
      <c:layout>
        <c:manualLayout>
          <c:xMode val="edge"/>
          <c:yMode val="edge"/>
          <c:x val="0.27678665166854144"/>
          <c:y val="5.5900621118012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76235456878537"/>
          <c:y val="0.15527973857200264"/>
          <c:w val="0.80357376410715475"/>
          <c:h val="0.624224549059450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'Formular B'!$A$24:$C$24</c:f>
              <c:strCache>
                <c:ptCount val="1"/>
                <c:pt idx="0">
                  <c:v>Netzbezug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'Formular B'!$F$8:$J$8</c:f>
              <c:numCache>
                <c:formatCode>0</c:formatCode>
                <c:ptCount val="5"/>
                <c:pt idx="0" formatCode="General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'Formular B'!$F$24:$J$24</c:f>
              <c:numCache>
                <c:formatCode>#,##0</c:formatCode>
                <c:ptCount val="5"/>
              </c:numCache>
            </c:numRef>
          </c:val>
        </c:ser>
        <c:ser>
          <c:idx val="1"/>
          <c:order val="1"/>
          <c:tx>
            <c:strRef>
              <c:f>'Formular B'!$A$25:$C$25</c:f>
              <c:strCache>
                <c:ptCount val="1"/>
                <c:pt idx="0">
                  <c:v>Elektr. Energie Total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'Formular B'!$F$8:$J$8</c:f>
              <c:numCache>
                <c:formatCode>0</c:formatCode>
                <c:ptCount val="5"/>
                <c:pt idx="0" formatCode="General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'Formular B'!$F$25:$J$25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798528"/>
        <c:axId val="113829376"/>
      </c:barChart>
      <c:catAx>
        <c:axId val="11379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Jahr</a:t>
                </a:r>
              </a:p>
            </c:rich>
          </c:tx>
          <c:layout>
            <c:manualLayout>
              <c:xMode val="edge"/>
              <c:yMode val="edge"/>
              <c:x val="0.51488251468566437"/>
              <c:y val="0.847827391141324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382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82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Elektr. Energie [ MWh/a ]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0.254658711139368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3798528"/>
        <c:crosses val="autoZero"/>
        <c:crossBetween val="between"/>
        <c:dispUnits>
          <c:builtInUnit val="thousands"/>
        </c:dispUnits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440569928758906"/>
          <c:y val="0.93478391288045515"/>
          <c:w val="0.46131077365329337"/>
          <c:h val="4.658385093167705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Eigendeckung der ARA</a:t>
            </a:r>
          </a:p>
        </c:rich>
      </c:tx>
      <c:layout>
        <c:manualLayout>
          <c:xMode val="edge"/>
          <c:yMode val="edge"/>
          <c:x val="0.30654855643044621"/>
          <c:y val="3.8062283737024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71475282143097"/>
          <c:y val="0.18685152676850192"/>
          <c:w val="0.76190697633863569"/>
          <c:h val="0.59861692835094138"/>
        </c:manualLayout>
      </c:layout>
      <c:scatterChart>
        <c:scatterStyle val="lineMarker"/>
        <c:varyColors val="0"/>
        <c:ser>
          <c:idx val="0"/>
          <c:order val="0"/>
          <c:tx>
            <c:v>Wärme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'Formular B'!$F$8:$J$8</c:f>
              <c:numCache>
                <c:formatCode>0</c:formatCode>
                <c:ptCount val="5"/>
                <c:pt idx="0" formatCode="General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xVal>
          <c:yVal>
            <c:numRef>
              <c:f>'Formular B'!$F$20:$J$20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ser>
          <c:idx val="2"/>
          <c:order val="1"/>
          <c:tx>
            <c:v>Wärme Sollwert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'Formular B'!$F$8:$J$8</c:f>
              <c:numCache>
                <c:formatCode>0</c:formatCode>
                <c:ptCount val="5"/>
                <c:pt idx="0" formatCode="General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xVal>
          <c:yVal>
            <c:numRef>
              <c:f>('Formular B'!$O$28,'Formular B'!$O$28,'Formular B'!$O$28,'Formular B'!$O$28,'Formular B'!$O$28)</c:f>
              <c:numCache>
                <c:formatCode>0</c:formatCode>
                <c:ptCount val="5"/>
                <c:pt idx="0">
                  <c:v>98</c:v>
                </c:pt>
                <c:pt idx="1">
                  <c:v>98</c:v>
                </c:pt>
                <c:pt idx="2">
                  <c:v>98</c:v>
                </c:pt>
                <c:pt idx="3">
                  <c:v>98</c:v>
                </c:pt>
                <c:pt idx="4">
                  <c:v>98</c:v>
                </c:pt>
              </c:numCache>
            </c:numRef>
          </c:yVal>
          <c:smooth val="0"/>
        </c:ser>
        <c:ser>
          <c:idx val="1"/>
          <c:order val="2"/>
          <c:tx>
            <c:v>elektr. Energie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'Formular B'!$F$8:$J$8</c:f>
              <c:numCache>
                <c:formatCode>0</c:formatCode>
                <c:ptCount val="5"/>
                <c:pt idx="0" formatCode="General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xVal>
          <c:yVal>
            <c:numRef>
              <c:f>'Formular B'!$F$26:$J$26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348160"/>
        <c:axId val="128350080"/>
      </c:scatterChart>
      <c:valAx>
        <c:axId val="12834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Jahr</a:t>
                </a:r>
              </a:p>
            </c:rich>
          </c:tx>
          <c:layout>
            <c:manualLayout>
              <c:xMode val="edge"/>
              <c:yMode val="edge"/>
              <c:x val="0.50000156230471193"/>
              <c:y val="0.86159314860728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8350080"/>
        <c:crosses val="autoZero"/>
        <c:crossBetween val="midCat"/>
      </c:valAx>
      <c:valAx>
        <c:axId val="128350080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Deckung in Prozent [-]</a:t>
                </a:r>
              </a:p>
            </c:rich>
          </c:tx>
          <c:layout>
            <c:manualLayout>
              <c:xMode val="edge"/>
              <c:yMode val="edge"/>
              <c:x val="2.976190476190476E-2"/>
              <c:y val="0.266436349435559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8348160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261967254093238"/>
          <c:y val="0.93079730085642398"/>
          <c:w val="0.73512123484564429"/>
          <c:h val="5.19031141868512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Vergleich von Ist- und Richtwert des elektr. Energiebedarfs</a:t>
            </a:r>
          </a:p>
        </c:rich>
      </c:tx>
      <c:layout>
        <c:manualLayout>
          <c:xMode val="edge"/>
          <c:yMode val="edge"/>
          <c:x val="0.17339692395932693"/>
          <c:y val="3.48101265822784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26378468279659"/>
          <c:y val="0.23101301518773362"/>
          <c:w val="0.85985847946026883"/>
          <c:h val="0.54114007667263631"/>
        </c:manualLayout>
      </c:layout>
      <c:barChart>
        <c:barDir val="col"/>
        <c:grouping val="clustered"/>
        <c:varyColors val="0"/>
        <c:ser>
          <c:idx val="0"/>
          <c:order val="0"/>
          <c:tx>
            <c:v>Ist Wert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('Formular C'!$B$14:$B$21,'Formular C'!$B$23:$B$27)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</c:numCache>
            </c:numRef>
          </c:cat>
          <c:val>
            <c:numRef>
              <c:f>('Formular C'!$D$14:$D$21,'Formular C'!$D$23:$D$27)</c:f>
              <c:numCache>
                <c:formatCode>#,##0</c:formatCode>
                <c:ptCount val="13"/>
              </c:numCache>
            </c:numRef>
          </c:val>
        </c:ser>
        <c:ser>
          <c:idx val="1"/>
          <c:order val="1"/>
          <c:tx>
            <c:v>Richtwert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('Formular C'!$B$14:$B$21,'Formular C'!$B$23:$B$27)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</c:numCache>
            </c:numRef>
          </c:cat>
          <c:val>
            <c:numRef>
              <c:f>'Formular C'!$F$14:$F$21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464000"/>
        <c:axId val="128465920"/>
      </c:barChart>
      <c:catAx>
        <c:axId val="128464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Prozess</a:t>
                </a:r>
              </a:p>
            </c:rich>
          </c:tx>
          <c:layout>
            <c:manualLayout>
              <c:xMode val="edge"/>
              <c:yMode val="edge"/>
              <c:x val="0.47743517808492464"/>
              <c:y val="0.841773480846539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846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465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Energie [ MWh/a ]</a:t>
                </a:r>
              </a:p>
            </c:rich>
          </c:tx>
          <c:layout>
            <c:manualLayout>
              <c:xMode val="edge"/>
              <c:yMode val="edge"/>
              <c:x val="1.9002375296912115E-2"/>
              <c:y val="0.316456028439483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8464000"/>
        <c:crosses val="autoZero"/>
        <c:crossBetween val="between"/>
        <c:dispUnits>
          <c:builtInUnit val="thousands"/>
        </c:dispUnits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192448924882012"/>
          <c:y val="0.92088740489717258"/>
          <c:w val="0.23515464367429134"/>
          <c:h val="4.746835443037977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133350</xdr:rowOff>
    </xdr:from>
    <xdr:to>
      <xdr:col>0</xdr:col>
      <xdr:colOff>695325</xdr:colOff>
      <xdr:row>22</xdr:row>
      <xdr:rowOff>123825</xdr:rowOff>
    </xdr:to>
    <xdr:pic>
      <xdr:nvPicPr>
        <xdr:cNvPr id="3" name="Bild 1" descr="Wappenneu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562350"/>
          <a:ext cx="66675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323850</xdr:colOff>
      <xdr:row>0</xdr:row>
      <xdr:rowOff>95250</xdr:rowOff>
    </xdr:from>
    <xdr:to>
      <xdr:col>4</xdr:col>
      <xdr:colOff>743082</xdr:colOff>
      <xdr:row>5</xdr:row>
      <xdr:rowOff>152400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0" y="95250"/>
          <a:ext cx="2895732" cy="1009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6</xdr:row>
      <xdr:rowOff>9525</xdr:rowOff>
    </xdr:from>
    <xdr:to>
      <xdr:col>14</xdr:col>
      <xdr:colOff>628650</xdr:colOff>
      <xdr:row>22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10</xdr:col>
      <xdr:colOff>57150</xdr:colOff>
      <xdr:row>23</xdr:row>
      <xdr:rowOff>142875</xdr:rowOff>
    </xdr:from>
    <xdr:to>
      <xdr:col>14</xdr:col>
      <xdr:colOff>628650</xdr:colOff>
      <xdr:row>39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4</xdr:row>
      <xdr:rowOff>9523</xdr:rowOff>
    </xdr:from>
    <xdr:to>
      <xdr:col>11</xdr:col>
      <xdr:colOff>847724</xdr:colOff>
      <xdr:row>19</xdr:row>
      <xdr:rowOff>323849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wel.zh.ch/internet/baudirektion/awel/de/energie_radioaktive_abfaelle/grossverbraucher/energieanlays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39"/>
  <sheetViews>
    <sheetView tabSelected="1" topLeftCell="A10" zoomScaleNormal="100" workbookViewId="0">
      <selection activeCell="E48" sqref="E48"/>
    </sheetView>
  </sheetViews>
  <sheetFormatPr baseColWidth="10" defaultRowHeight="15" x14ac:dyDescent="0.2"/>
  <cols>
    <col min="1" max="1" width="10.88671875" customWidth="1"/>
    <col min="2" max="2" width="3.88671875" customWidth="1"/>
    <col min="3" max="3" width="6.6640625" customWidth="1"/>
    <col min="4" max="4" width="7.44140625" customWidth="1"/>
    <col min="5" max="5" width="12.5546875" customWidth="1"/>
    <col min="6" max="6" width="2.5546875" customWidth="1"/>
    <col min="7" max="7" width="7.5546875" customWidth="1"/>
    <col min="8" max="8" width="4.6640625" customWidth="1"/>
    <col min="9" max="9" width="5.109375" customWidth="1"/>
    <col min="10" max="10" width="7.6640625" customWidth="1"/>
    <col min="11" max="11" width="7.21875" customWidth="1"/>
    <col min="12" max="12" width="7.6640625" customWidth="1"/>
    <col min="13" max="13" width="9.5546875" customWidth="1"/>
    <col min="14" max="14" width="9.44140625" customWidth="1"/>
    <col min="15" max="15" width="8.77734375" customWidth="1"/>
    <col min="16" max="16" width="8.109375" customWidth="1"/>
  </cols>
  <sheetData>
    <row r="3" spans="2:15" x14ac:dyDescent="0.2">
      <c r="C3" s="5"/>
      <c r="D3" s="5"/>
      <c r="E3" s="5"/>
      <c r="F3" s="5"/>
      <c r="G3" s="5"/>
      <c r="H3" s="5"/>
      <c r="I3" s="5"/>
      <c r="J3" s="5"/>
    </row>
    <row r="4" spans="2:15" x14ac:dyDescent="0.2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spans="2:15" x14ac:dyDescent="0.2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</row>
    <row r="6" spans="2:15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</row>
    <row r="7" spans="2:15" x14ac:dyDescent="0.2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</row>
    <row r="8" spans="2:15" x14ac:dyDescent="0.2">
      <c r="B8" s="4" t="s">
        <v>0</v>
      </c>
      <c r="C8" s="5"/>
      <c r="D8" s="5"/>
      <c r="E8" s="7"/>
      <c r="F8" s="7"/>
      <c r="G8" s="5"/>
      <c r="H8" s="5"/>
      <c r="I8" s="5"/>
      <c r="J8" s="5"/>
      <c r="K8" s="5"/>
      <c r="L8" s="5"/>
      <c r="M8" s="5"/>
      <c r="N8" s="5"/>
      <c r="O8" s="6" t="s">
        <v>177</v>
      </c>
    </row>
    <row r="9" spans="2:1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2:15" x14ac:dyDescent="0.2">
      <c r="B10" s="8"/>
      <c r="C10" s="391"/>
      <c r="D10" s="391"/>
      <c r="E10" s="391"/>
      <c r="F10" s="9"/>
      <c r="G10" s="391"/>
      <c r="H10" s="392"/>
      <c r="I10" s="392"/>
      <c r="J10" s="392"/>
      <c r="K10" s="392"/>
      <c r="L10" s="392"/>
      <c r="M10" s="392"/>
      <c r="N10" s="392"/>
      <c r="O10" s="392"/>
    </row>
    <row r="11" spans="2:15" x14ac:dyDescent="0.2">
      <c r="B11" s="10"/>
      <c r="C11" s="401"/>
      <c r="D11" s="401"/>
      <c r="E11" s="417"/>
      <c r="F11" s="11"/>
      <c r="G11" s="401"/>
      <c r="H11" s="402"/>
      <c r="I11" s="402"/>
      <c r="J11" s="402"/>
      <c r="K11" s="402"/>
      <c r="L11" s="402"/>
      <c r="M11" s="402"/>
      <c r="N11" s="402"/>
      <c r="O11" s="403"/>
    </row>
    <row r="12" spans="2:15" x14ac:dyDescent="0.2">
      <c r="B12" s="12"/>
      <c r="C12" s="411" t="s">
        <v>1</v>
      </c>
      <c r="D12" s="412"/>
      <c r="E12" s="413"/>
      <c r="F12" s="13"/>
      <c r="G12" s="410"/>
      <c r="H12" s="397"/>
      <c r="I12" s="397"/>
      <c r="J12" s="397"/>
      <c r="K12" s="397"/>
      <c r="L12" s="397"/>
      <c r="M12" s="397"/>
      <c r="N12" s="397"/>
      <c r="O12" s="407"/>
    </row>
    <row r="13" spans="2:15" x14ac:dyDescent="0.2">
      <c r="B13" s="12"/>
      <c r="C13" s="404" t="s">
        <v>2</v>
      </c>
      <c r="D13" s="404"/>
      <c r="E13" s="405"/>
      <c r="F13" s="13"/>
      <c r="G13" s="410"/>
      <c r="H13" s="410"/>
      <c r="I13" s="410"/>
      <c r="J13" s="410"/>
      <c r="K13" s="410"/>
      <c r="L13" s="410"/>
      <c r="M13" s="410"/>
      <c r="N13" s="410"/>
      <c r="O13" s="21"/>
    </row>
    <row r="14" spans="2:15" x14ac:dyDescent="0.2">
      <c r="B14" s="12"/>
      <c r="C14" s="404"/>
      <c r="D14" s="404"/>
      <c r="E14" s="405"/>
      <c r="F14" s="13"/>
      <c r="G14" s="410"/>
      <c r="H14" s="397"/>
      <c r="I14" s="397"/>
      <c r="J14" s="397"/>
      <c r="K14" s="397"/>
      <c r="L14" s="397"/>
      <c r="M14" s="397"/>
      <c r="N14" s="397"/>
      <c r="O14" s="407"/>
    </row>
    <row r="15" spans="2:15" x14ac:dyDescent="0.2">
      <c r="B15" s="14"/>
      <c r="C15" s="414"/>
      <c r="D15" s="414"/>
      <c r="E15" s="418"/>
      <c r="F15" s="16"/>
      <c r="G15" s="414"/>
      <c r="H15" s="415"/>
      <c r="I15" s="415"/>
      <c r="J15" s="415"/>
      <c r="K15" s="415"/>
      <c r="L15" s="415"/>
      <c r="M15" s="415"/>
      <c r="N15" s="415"/>
      <c r="O15" s="416"/>
    </row>
    <row r="16" spans="2:15" x14ac:dyDescent="0.2">
      <c r="B16" s="12"/>
      <c r="C16" s="404" t="s">
        <v>3</v>
      </c>
      <c r="D16" s="404"/>
      <c r="E16" s="405"/>
      <c r="F16" s="13"/>
      <c r="G16" s="15" t="s">
        <v>4</v>
      </c>
      <c r="H16" s="397"/>
      <c r="I16" s="397"/>
      <c r="J16" s="397"/>
      <c r="K16" s="397"/>
      <c r="L16" s="397"/>
      <c r="M16" s="397"/>
      <c r="N16" s="397"/>
      <c r="O16" s="407"/>
    </row>
    <row r="17" spans="2:15" x14ac:dyDescent="0.2">
      <c r="B17" s="12"/>
      <c r="C17" s="404"/>
      <c r="D17" s="404"/>
      <c r="E17" s="405"/>
      <c r="F17" s="13"/>
      <c r="G17" s="15" t="s">
        <v>5</v>
      </c>
      <c r="H17" s="397"/>
      <c r="I17" s="397"/>
      <c r="J17" s="397"/>
      <c r="K17" s="17" t="s">
        <v>6</v>
      </c>
      <c r="L17" s="397"/>
      <c r="M17" s="397"/>
      <c r="N17" s="397"/>
      <c r="O17" s="407"/>
    </row>
    <row r="18" spans="2:15" x14ac:dyDescent="0.2">
      <c r="B18" s="12"/>
      <c r="C18" s="404"/>
      <c r="D18" s="404"/>
      <c r="E18" s="405"/>
      <c r="F18" s="13"/>
      <c r="G18" s="15" t="s">
        <v>7</v>
      </c>
      <c r="H18" s="409"/>
      <c r="I18" s="397"/>
      <c r="J18" s="397"/>
      <c r="K18" s="397"/>
      <c r="L18" s="397"/>
      <c r="M18" s="397"/>
      <c r="N18" s="397"/>
      <c r="O18" s="407"/>
    </row>
    <row r="19" spans="2:15" x14ac:dyDescent="0.2">
      <c r="B19" s="18"/>
      <c r="C19" s="394"/>
      <c r="D19" s="394"/>
      <c r="E19" s="408"/>
      <c r="F19" s="19"/>
      <c r="G19" s="394"/>
      <c r="H19" s="395"/>
      <c r="I19" s="395"/>
      <c r="J19" s="395"/>
      <c r="K19" s="395"/>
      <c r="L19" s="395"/>
      <c r="M19" s="395"/>
      <c r="N19" s="395"/>
      <c r="O19" s="396"/>
    </row>
    <row r="20" spans="2:15" x14ac:dyDescent="0.2">
      <c r="B20" s="8"/>
      <c r="C20" s="391"/>
      <c r="D20" s="391"/>
      <c r="E20" s="391"/>
      <c r="F20" s="9"/>
      <c r="G20" s="391"/>
      <c r="H20" s="392"/>
      <c r="I20" s="392"/>
      <c r="J20" s="392"/>
      <c r="K20" s="392"/>
      <c r="L20" s="392"/>
      <c r="M20" s="392"/>
      <c r="N20" s="392"/>
      <c r="O20" s="392"/>
    </row>
    <row r="21" spans="2:15" x14ac:dyDescent="0.2">
      <c r="B21" s="10"/>
      <c r="C21" s="401"/>
      <c r="D21" s="401"/>
      <c r="E21" s="417"/>
      <c r="F21" s="11"/>
      <c r="G21" s="401"/>
      <c r="H21" s="402"/>
      <c r="I21" s="402"/>
      <c r="J21" s="402"/>
      <c r="K21" s="402"/>
      <c r="L21" s="402"/>
      <c r="M21" s="402"/>
      <c r="N21" s="402"/>
      <c r="O21" s="403"/>
    </row>
    <row r="22" spans="2:15" x14ac:dyDescent="0.2">
      <c r="B22" s="12"/>
      <c r="C22" s="411" t="s">
        <v>8</v>
      </c>
      <c r="D22" s="412"/>
      <c r="E22" s="413"/>
      <c r="F22" s="13"/>
      <c r="G22" s="410"/>
      <c r="H22" s="397"/>
      <c r="I22" s="397"/>
      <c r="J22" s="397"/>
      <c r="K22" s="397"/>
      <c r="L22" s="397"/>
      <c r="M22" s="397"/>
      <c r="N22" s="397"/>
      <c r="O22" s="407"/>
    </row>
    <row r="23" spans="2:15" x14ac:dyDescent="0.2">
      <c r="B23" s="12"/>
      <c r="C23" s="404"/>
      <c r="D23" s="404"/>
      <c r="E23" s="405"/>
      <c r="F23" s="13"/>
      <c r="G23" s="410"/>
      <c r="H23" s="397"/>
      <c r="I23" s="397"/>
      <c r="J23" s="397"/>
      <c r="K23" s="397"/>
      <c r="L23" s="397"/>
      <c r="M23" s="397"/>
      <c r="N23" s="397"/>
      <c r="O23" s="407"/>
    </row>
    <row r="24" spans="2:15" x14ac:dyDescent="0.2">
      <c r="B24" s="14"/>
      <c r="C24" s="414"/>
      <c r="D24" s="414"/>
      <c r="E24" s="418"/>
      <c r="F24" s="16"/>
      <c r="G24" s="414"/>
      <c r="H24" s="415"/>
      <c r="I24" s="415"/>
      <c r="J24" s="415"/>
      <c r="K24" s="415"/>
      <c r="L24" s="415"/>
      <c r="M24" s="415"/>
      <c r="N24" s="415"/>
      <c r="O24" s="416"/>
    </row>
    <row r="25" spans="2:15" x14ac:dyDescent="0.2">
      <c r="B25" s="12"/>
      <c r="C25" s="404" t="s">
        <v>9</v>
      </c>
      <c r="D25" s="404"/>
      <c r="E25" s="405"/>
      <c r="F25" s="13"/>
      <c r="G25" s="15" t="s">
        <v>4</v>
      </c>
      <c r="H25" s="397"/>
      <c r="I25" s="397"/>
      <c r="J25" s="397"/>
      <c r="K25" s="397"/>
      <c r="L25" s="397"/>
      <c r="M25" s="397"/>
      <c r="N25" s="397"/>
      <c r="O25" s="407"/>
    </row>
    <row r="26" spans="2:15" x14ac:dyDescent="0.2">
      <c r="B26" s="12"/>
      <c r="C26" s="404"/>
      <c r="D26" s="404"/>
      <c r="E26" s="405"/>
      <c r="F26" s="13"/>
      <c r="G26" s="15" t="s">
        <v>5</v>
      </c>
      <c r="H26" s="397"/>
      <c r="I26" s="397"/>
      <c r="J26" s="397"/>
      <c r="K26" s="17" t="s">
        <v>6</v>
      </c>
      <c r="L26" s="397"/>
      <c r="M26" s="397"/>
      <c r="N26" s="397"/>
      <c r="O26" s="407"/>
    </row>
    <row r="27" spans="2:15" x14ac:dyDescent="0.2">
      <c r="B27" s="12"/>
      <c r="C27" s="404"/>
      <c r="D27" s="404"/>
      <c r="E27" s="405"/>
      <c r="F27" s="13"/>
      <c r="G27" s="15" t="s">
        <v>7</v>
      </c>
      <c r="H27" s="406"/>
      <c r="I27" s="397"/>
      <c r="J27" s="397"/>
      <c r="K27" s="397"/>
      <c r="L27" s="397"/>
      <c r="M27" s="397"/>
      <c r="N27" s="397"/>
      <c r="O27" s="407"/>
    </row>
    <row r="28" spans="2:15" x14ac:dyDescent="0.2">
      <c r="B28" s="18"/>
      <c r="C28" s="394"/>
      <c r="D28" s="394"/>
      <c r="E28" s="408"/>
      <c r="F28" s="19"/>
      <c r="G28" s="394"/>
      <c r="H28" s="395"/>
      <c r="I28" s="395"/>
      <c r="J28" s="395"/>
      <c r="K28" s="395"/>
      <c r="L28" s="395"/>
      <c r="M28" s="395"/>
      <c r="N28" s="395"/>
      <c r="O28" s="396"/>
    </row>
    <row r="29" spans="2:15" x14ac:dyDescent="0.2">
      <c r="B29" s="8"/>
      <c r="C29" s="391"/>
      <c r="D29" s="391"/>
      <c r="E29" s="391"/>
      <c r="F29" s="9"/>
      <c r="G29" s="391"/>
      <c r="H29" s="392"/>
      <c r="I29" s="392"/>
      <c r="J29" s="392"/>
      <c r="K29" s="392"/>
      <c r="L29" s="392"/>
      <c r="M29" s="392"/>
      <c r="N29" s="392"/>
      <c r="O29" s="392"/>
    </row>
    <row r="30" spans="2:15" x14ac:dyDescent="0.2">
      <c r="B30" s="10"/>
      <c r="C30" s="401"/>
      <c r="D30" s="401"/>
      <c r="E30" s="401"/>
      <c r="F30" s="11"/>
      <c r="G30" s="401"/>
      <c r="H30" s="402"/>
      <c r="I30" s="402"/>
      <c r="J30" s="402"/>
      <c r="K30" s="402"/>
      <c r="L30" s="402"/>
      <c r="M30" s="402"/>
      <c r="N30" s="402"/>
      <c r="O30" s="403"/>
    </row>
    <row r="31" spans="2:15" x14ac:dyDescent="0.2">
      <c r="B31" s="14"/>
      <c r="C31" s="393" t="s">
        <v>10</v>
      </c>
      <c r="D31" s="393"/>
      <c r="E31" s="393"/>
      <c r="F31" s="16"/>
      <c r="G31" s="399" t="s">
        <v>179</v>
      </c>
      <c r="H31" s="400"/>
      <c r="I31" s="400"/>
      <c r="J31" s="400"/>
      <c r="K31" s="20" t="s">
        <v>11</v>
      </c>
      <c r="L31" s="397"/>
      <c r="M31" s="397"/>
      <c r="N31" s="397"/>
      <c r="O31" s="398"/>
    </row>
    <row r="32" spans="2:15" x14ac:dyDescent="0.2">
      <c r="B32" s="18"/>
      <c r="C32" s="394"/>
      <c r="D32" s="394"/>
      <c r="E32" s="394"/>
      <c r="F32" s="19"/>
      <c r="G32" s="394"/>
      <c r="H32" s="395"/>
      <c r="I32" s="395"/>
      <c r="J32" s="395"/>
      <c r="K32" s="395"/>
      <c r="L32" s="395"/>
      <c r="M32" s="395"/>
      <c r="N32" s="395"/>
      <c r="O32" s="396"/>
    </row>
    <row r="33" spans="2:15" x14ac:dyDescent="0.2">
      <c r="B33" s="8"/>
      <c r="C33" s="391"/>
      <c r="D33" s="391"/>
      <c r="E33" s="391"/>
      <c r="F33" s="9"/>
      <c r="G33" s="391"/>
      <c r="H33" s="392"/>
      <c r="I33" s="392"/>
      <c r="J33" s="392"/>
      <c r="K33" s="392"/>
      <c r="L33" s="392"/>
      <c r="M33" s="392"/>
      <c r="N33" s="392"/>
      <c r="O33" s="392"/>
    </row>
    <row r="35" spans="2:15" x14ac:dyDescent="0.2">
      <c r="B35" s="1" t="s">
        <v>12</v>
      </c>
    </row>
    <row r="36" spans="2:15" x14ac:dyDescent="0.2">
      <c r="B36" s="2" t="s">
        <v>180</v>
      </c>
    </row>
    <row r="37" spans="2:15" x14ac:dyDescent="0.2">
      <c r="B37" s="2" t="s">
        <v>13</v>
      </c>
    </row>
    <row r="38" spans="2:15" x14ac:dyDescent="0.2">
      <c r="B38" s="2" t="s">
        <v>174</v>
      </c>
      <c r="F38" s="390" t="s">
        <v>178</v>
      </c>
    </row>
    <row r="39" spans="2:15" x14ac:dyDescent="0.2">
      <c r="B39" s="2"/>
    </row>
  </sheetData>
  <mergeCells count="51">
    <mergeCell ref="C24:E24"/>
    <mergeCell ref="C23:E23"/>
    <mergeCell ref="C22:E22"/>
    <mergeCell ref="C19:E19"/>
    <mergeCell ref="C21:E21"/>
    <mergeCell ref="C20:E20"/>
    <mergeCell ref="C11:E11"/>
    <mergeCell ref="G11:O11"/>
    <mergeCell ref="C10:E10"/>
    <mergeCell ref="G10:O10"/>
    <mergeCell ref="C16:E16"/>
    <mergeCell ref="G14:O14"/>
    <mergeCell ref="H16:O16"/>
    <mergeCell ref="C15:E15"/>
    <mergeCell ref="C14:E14"/>
    <mergeCell ref="G22:O22"/>
    <mergeCell ref="G23:O23"/>
    <mergeCell ref="G24:O24"/>
    <mergeCell ref="G19:O19"/>
    <mergeCell ref="G21:O21"/>
    <mergeCell ref="G20:O20"/>
    <mergeCell ref="C18:E18"/>
    <mergeCell ref="H18:O18"/>
    <mergeCell ref="C13:E13"/>
    <mergeCell ref="G13:N13"/>
    <mergeCell ref="C12:E12"/>
    <mergeCell ref="G12:O12"/>
    <mergeCell ref="G15:O15"/>
    <mergeCell ref="C17:E17"/>
    <mergeCell ref="H17:J17"/>
    <mergeCell ref="L17:O17"/>
    <mergeCell ref="C25:E25"/>
    <mergeCell ref="H25:O25"/>
    <mergeCell ref="C26:E26"/>
    <mergeCell ref="H26:J26"/>
    <mergeCell ref="L26:O26"/>
    <mergeCell ref="G29:O29"/>
    <mergeCell ref="C30:E30"/>
    <mergeCell ref="G30:O30"/>
    <mergeCell ref="C27:E27"/>
    <mergeCell ref="H27:O27"/>
    <mergeCell ref="C28:E28"/>
    <mergeCell ref="G28:O28"/>
    <mergeCell ref="C29:E29"/>
    <mergeCell ref="C33:E33"/>
    <mergeCell ref="G33:O33"/>
    <mergeCell ref="C31:E31"/>
    <mergeCell ref="C32:E32"/>
    <mergeCell ref="G32:O32"/>
    <mergeCell ref="L31:O31"/>
    <mergeCell ref="G31:J31"/>
  </mergeCells>
  <hyperlinks>
    <hyperlink ref="F38" r:id="rId1"/>
  </hyperlinks>
  <pageMargins left="0.11811023622047245" right="0.31496062992125984" top="0.19685039370078741" bottom="0.19685039370078741" header="0.11811023622047245" footer="0.11811023622047245"/>
  <pageSetup paperSize="9" scale="97" orientation="landscape" r:id="rId2"/>
  <headerFooter>
    <oddFooter>&amp;L&amp;8Energieverbrauchsanalyse ARA&amp;C&amp;8          &amp;F          &amp;R&amp;8&amp;D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4"/>
  <sheetViews>
    <sheetView workbookViewId="0">
      <selection activeCell="J43" sqref="J43"/>
    </sheetView>
  </sheetViews>
  <sheetFormatPr baseColWidth="10" defaultRowHeight="15" x14ac:dyDescent="0.2"/>
  <cols>
    <col min="1" max="1" width="3.21875" customWidth="1"/>
    <col min="2" max="2" width="3" customWidth="1"/>
    <col min="3" max="3" width="3.88671875" customWidth="1"/>
    <col min="4" max="15" width="2.6640625" customWidth="1"/>
    <col min="16" max="16" width="2.109375" customWidth="1"/>
    <col min="17" max="17" width="4" customWidth="1"/>
    <col min="18" max="18" width="3.33203125" customWidth="1"/>
    <col min="19" max="19" width="2.88671875" customWidth="1"/>
    <col min="20" max="21" width="3.77734375" customWidth="1"/>
    <col min="22" max="22" width="10.6640625" customWidth="1"/>
    <col min="23" max="23" width="11.44140625" customWidth="1"/>
    <col min="24" max="24" width="3" customWidth="1"/>
    <col min="25" max="25" width="2.88671875" customWidth="1"/>
    <col min="26" max="26" width="4.5546875" customWidth="1"/>
    <col min="27" max="28" width="3.21875" customWidth="1"/>
    <col min="29" max="29" width="3.6640625" customWidth="1"/>
    <col min="30" max="30" width="3.44140625" customWidth="1"/>
  </cols>
  <sheetData>
    <row r="1" spans="1:30" x14ac:dyDescent="0.2">
      <c r="A1" s="24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6"/>
      <c r="Z1" s="26"/>
      <c r="AA1" s="26"/>
      <c r="AB1" s="26"/>
      <c r="AC1" s="26"/>
      <c r="AD1" s="27">
        <f>Titelblatt!G12</f>
        <v>0</v>
      </c>
    </row>
    <row r="2" spans="1:30" x14ac:dyDescent="0.2">
      <c r="A2" s="116"/>
      <c r="B2" s="117"/>
      <c r="C2" s="118"/>
      <c r="D2" s="119"/>
      <c r="E2" s="420"/>
      <c r="F2" s="420"/>
      <c r="G2" s="420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419" t="str">
        <f>Titelblatt!G31</f>
        <v>XX.XX.2016</v>
      </c>
      <c r="AB2" s="419"/>
      <c r="AC2" s="419"/>
      <c r="AD2" s="419"/>
    </row>
    <row r="3" spans="1:30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0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1:30" x14ac:dyDescent="0.2">
      <c r="A5" s="120" t="s">
        <v>15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</row>
    <row r="6" spans="1:30" ht="43.5" customHeight="1" x14ac:dyDescent="0.2">
      <c r="A6" s="121" t="s">
        <v>16</v>
      </c>
      <c r="B6" s="431" t="s">
        <v>17</v>
      </c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3"/>
      <c r="O6" s="434" t="s">
        <v>18</v>
      </c>
      <c r="P6" s="435"/>
      <c r="Q6" s="436" t="s">
        <v>19</v>
      </c>
      <c r="R6" s="437"/>
      <c r="S6" s="437"/>
      <c r="T6" s="437"/>
      <c r="U6" s="437"/>
      <c r="V6" s="438"/>
      <c r="W6" s="167" t="s">
        <v>20</v>
      </c>
      <c r="X6" s="423" t="s">
        <v>21</v>
      </c>
      <c r="Y6" s="424"/>
      <c r="Z6" s="425"/>
      <c r="AA6" s="423" t="s">
        <v>22</v>
      </c>
      <c r="AB6" s="426"/>
      <c r="AC6" s="426"/>
      <c r="AD6" s="427"/>
    </row>
    <row r="7" spans="1:30" x14ac:dyDescent="0.2">
      <c r="A7" s="122" t="s">
        <v>23</v>
      </c>
      <c r="B7" s="123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5"/>
      <c r="O7" s="479"/>
      <c r="P7" s="438"/>
      <c r="Q7" s="480"/>
      <c r="R7" s="481"/>
      <c r="S7" s="481"/>
      <c r="T7" s="481"/>
      <c r="U7" s="481"/>
      <c r="V7" s="482"/>
      <c r="W7" s="126"/>
      <c r="X7" s="428"/>
      <c r="Y7" s="429"/>
      <c r="Z7" s="430"/>
      <c r="AA7" s="428"/>
      <c r="AB7" s="429"/>
      <c r="AC7" s="429"/>
      <c r="AD7" s="430"/>
    </row>
    <row r="8" spans="1:30" x14ac:dyDescent="0.2">
      <c r="A8" s="127" t="s">
        <v>24</v>
      </c>
      <c r="B8" s="123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5"/>
      <c r="O8" s="421"/>
      <c r="P8" s="422"/>
      <c r="Q8" s="428"/>
      <c r="R8" s="429"/>
      <c r="S8" s="429"/>
      <c r="T8" s="429"/>
      <c r="U8" s="429"/>
      <c r="V8" s="429"/>
      <c r="W8" s="128"/>
      <c r="X8" s="428"/>
      <c r="Y8" s="429"/>
      <c r="Z8" s="430"/>
      <c r="AA8" s="428"/>
      <c r="AB8" s="429"/>
      <c r="AC8" s="429"/>
      <c r="AD8" s="430"/>
    </row>
    <row r="9" spans="1:30" x14ac:dyDescent="0.2">
      <c r="A9" s="129"/>
      <c r="B9" s="462" t="s">
        <v>25</v>
      </c>
      <c r="C9" s="469"/>
      <c r="D9" s="469"/>
      <c r="E9" s="469"/>
      <c r="F9" s="469"/>
      <c r="G9" s="469"/>
      <c r="H9" s="469"/>
      <c r="I9" s="469"/>
      <c r="J9" s="469"/>
      <c r="K9" s="469"/>
      <c r="L9" s="469"/>
      <c r="M9" s="469"/>
      <c r="N9" s="470"/>
      <c r="O9" s="446"/>
      <c r="P9" s="472"/>
      <c r="Q9" s="465"/>
      <c r="R9" s="491"/>
      <c r="S9" s="491"/>
      <c r="T9" s="491"/>
      <c r="U9" s="491"/>
      <c r="V9" s="491"/>
      <c r="W9" s="130"/>
      <c r="X9" s="446"/>
      <c r="Y9" s="473"/>
      <c r="Z9" s="472"/>
      <c r="AA9" s="446"/>
      <c r="AB9" s="473"/>
      <c r="AC9" s="473"/>
      <c r="AD9" s="472"/>
    </row>
    <row r="10" spans="1:30" x14ac:dyDescent="0.2">
      <c r="A10" s="131"/>
      <c r="B10" s="455"/>
      <c r="C10" s="450"/>
      <c r="D10" s="450"/>
      <c r="E10" s="450"/>
      <c r="F10" s="450"/>
      <c r="G10" s="450"/>
      <c r="H10" s="450"/>
      <c r="I10" s="450"/>
      <c r="J10" s="450"/>
      <c r="K10" s="450"/>
      <c r="L10" s="450"/>
      <c r="M10" s="450"/>
      <c r="N10" s="443"/>
      <c r="O10" s="446"/>
      <c r="P10" s="472"/>
      <c r="Q10" s="465"/>
      <c r="R10" s="491"/>
      <c r="S10" s="491"/>
      <c r="T10" s="491"/>
      <c r="U10" s="491"/>
      <c r="V10" s="491"/>
      <c r="W10" s="130"/>
      <c r="X10" s="446"/>
      <c r="Y10" s="473"/>
      <c r="Z10" s="472"/>
      <c r="AA10" s="446"/>
      <c r="AB10" s="473"/>
      <c r="AC10" s="473"/>
      <c r="AD10" s="472"/>
    </row>
    <row r="11" spans="1:30" x14ac:dyDescent="0.2">
      <c r="A11" s="131"/>
      <c r="B11" s="490"/>
      <c r="C11" s="491"/>
      <c r="D11" s="491"/>
      <c r="E11" s="491"/>
      <c r="F11" s="491"/>
      <c r="G11" s="491"/>
      <c r="H11" s="491"/>
      <c r="I11" s="491"/>
      <c r="J11" s="491"/>
      <c r="K11" s="491"/>
      <c r="L11" s="491"/>
      <c r="M11" s="491"/>
      <c r="N11" s="492"/>
      <c r="O11" s="446"/>
      <c r="P11" s="472"/>
      <c r="Q11" s="465"/>
      <c r="R11" s="491"/>
      <c r="S11" s="491"/>
      <c r="T11" s="491"/>
      <c r="U11" s="491"/>
      <c r="V11" s="491"/>
      <c r="W11" s="130"/>
      <c r="X11" s="446"/>
      <c r="Y11" s="473"/>
      <c r="Z11" s="472"/>
      <c r="AA11" s="446"/>
      <c r="AB11" s="473"/>
      <c r="AC11" s="473"/>
      <c r="AD11" s="472"/>
    </row>
    <row r="12" spans="1:30" x14ac:dyDescent="0.2">
      <c r="A12" s="132"/>
      <c r="B12" s="483"/>
      <c r="C12" s="484"/>
      <c r="D12" s="484"/>
      <c r="E12" s="484"/>
      <c r="F12" s="484"/>
      <c r="G12" s="484"/>
      <c r="H12" s="484"/>
      <c r="I12" s="484"/>
      <c r="J12" s="484"/>
      <c r="K12" s="484"/>
      <c r="L12" s="484"/>
      <c r="M12" s="484"/>
      <c r="N12" s="485"/>
      <c r="O12" s="486"/>
      <c r="P12" s="487"/>
      <c r="Q12" s="488"/>
      <c r="R12" s="484"/>
      <c r="S12" s="484"/>
      <c r="T12" s="484"/>
      <c r="U12" s="484"/>
      <c r="V12" s="484"/>
      <c r="W12" s="133"/>
      <c r="X12" s="489"/>
      <c r="Y12" s="484"/>
      <c r="Z12" s="485"/>
      <c r="AA12" s="488"/>
      <c r="AB12" s="484"/>
      <c r="AC12" s="484"/>
      <c r="AD12" s="485"/>
    </row>
    <row r="13" spans="1:30" x14ac:dyDescent="0.2">
      <c r="A13" s="134" t="s">
        <v>26</v>
      </c>
      <c r="B13" s="135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  <c r="O13" s="475"/>
      <c r="P13" s="476"/>
      <c r="Q13" s="428"/>
      <c r="R13" s="429"/>
      <c r="S13" s="429"/>
      <c r="T13" s="429"/>
      <c r="U13" s="429"/>
      <c r="V13" s="429"/>
      <c r="W13" s="136"/>
      <c r="X13" s="477"/>
      <c r="Y13" s="429"/>
      <c r="Z13" s="430"/>
      <c r="AA13" s="428"/>
      <c r="AB13" s="429"/>
      <c r="AC13" s="429"/>
      <c r="AD13" s="430"/>
    </row>
    <row r="14" spans="1:30" x14ac:dyDescent="0.2">
      <c r="A14" s="129"/>
      <c r="B14" s="462" t="s">
        <v>27</v>
      </c>
      <c r="C14" s="469"/>
      <c r="D14" s="469"/>
      <c r="E14" s="469"/>
      <c r="F14" s="469"/>
      <c r="G14" s="469"/>
      <c r="H14" s="469"/>
      <c r="I14" s="469"/>
      <c r="J14" s="469"/>
      <c r="K14" s="469"/>
      <c r="L14" s="469"/>
      <c r="M14" s="469"/>
      <c r="N14" s="470"/>
      <c r="O14" s="446"/>
      <c r="P14" s="472"/>
      <c r="Q14" s="478" t="s">
        <v>28</v>
      </c>
      <c r="R14" s="440"/>
      <c r="S14" s="440"/>
      <c r="T14" s="440"/>
      <c r="U14" s="440"/>
      <c r="V14" s="137"/>
      <c r="W14" s="138"/>
      <c r="X14" s="446"/>
      <c r="Y14" s="473"/>
      <c r="Z14" s="472"/>
      <c r="AA14" s="446"/>
      <c r="AB14" s="473"/>
      <c r="AC14" s="473"/>
      <c r="AD14" s="472"/>
    </row>
    <row r="15" spans="1:30" x14ac:dyDescent="0.2">
      <c r="A15" s="129"/>
      <c r="B15" s="439" t="s">
        <v>29</v>
      </c>
      <c r="C15" s="440"/>
      <c r="D15" s="440"/>
      <c r="E15" s="440"/>
      <c r="F15" s="440"/>
      <c r="G15" s="440"/>
      <c r="H15" s="440"/>
      <c r="I15" s="440"/>
      <c r="J15" s="440"/>
      <c r="K15" s="440"/>
      <c r="L15" s="440"/>
      <c r="M15" s="440"/>
      <c r="N15" s="441"/>
      <c r="O15" s="442"/>
      <c r="P15" s="443"/>
      <c r="Q15" s="442"/>
      <c r="R15" s="450"/>
      <c r="S15" s="450"/>
      <c r="T15" s="450"/>
      <c r="U15" s="450"/>
      <c r="V15" s="450"/>
      <c r="W15" s="130"/>
      <c r="X15" s="446"/>
      <c r="Y15" s="456"/>
      <c r="Z15" s="451"/>
      <c r="AA15" s="446"/>
      <c r="AB15" s="456"/>
      <c r="AC15" s="456"/>
      <c r="AD15" s="451"/>
    </row>
    <row r="16" spans="1:30" x14ac:dyDescent="0.2">
      <c r="A16" s="129"/>
      <c r="B16" s="462" t="s">
        <v>30</v>
      </c>
      <c r="C16" s="463"/>
      <c r="D16" s="463"/>
      <c r="E16" s="463"/>
      <c r="F16" s="463"/>
      <c r="G16" s="463"/>
      <c r="H16" s="463"/>
      <c r="I16" s="463"/>
      <c r="J16" s="463"/>
      <c r="K16" s="463"/>
      <c r="L16" s="463"/>
      <c r="M16" s="463"/>
      <c r="N16" s="464"/>
      <c r="O16" s="446"/>
      <c r="P16" s="451"/>
      <c r="Q16" s="478" t="s">
        <v>28</v>
      </c>
      <c r="R16" s="440"/>
      <c r="S16" s="440"/>
      <c r="T16" s="440"/>
      <c r="U16" s="440"/>
      <c r="V16" s="139"/>
      <c r="W16" s="140"/>
      <c r="X16" s="446"/>
      <c r="Y16" s="456"/>
      <c r="Z16" s="451"/>
      <c r="AA16" s="446"/>
      <c r="AB16" s="456"/>
      <c r="AC16" s="456"/>
      <c r="AD16" s="451"/>
    </row>
    <row r="17" spans="1:30" x14ac:dyDescent="0.2">
      <c r="A17" s="129"/>
      <c r="B17" s="462" t="s">
        <v>31</v>
      </c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69"/>
      <c r="N17" s="470"/>
      <c r="O17" s="446"/>
      <c r="P17" s="451"/>
      <c r="Q17" s="442"/>
      <c r="R17" s="450"/>
      <c r="S17" s="450"/>
      <c r="T17" s="450"/>
      <c r="U17" s="450"/>
      <c r="V17" s="450"/>
      <c r="W17" s="130"/>
      <c r="X17" s="446"/>
      <c r="Y17" s="456"/>
      <c r="Z17" s="451"/>
      <c r="AA17" s="446"/>
      <c r="AB17" s="456"/>
      <c r="AC17" s="456"/>
      <c r="AD17" s="451"/>
    </row>
    <row r="18" spans="1:30" x14ac:dyDescent="0.2">
      <c r="A18" s="129"/>
      <c r="B18" s="462" t="s">
        <v>32</v>
      </c>
      <c r="C18" s="467"/>
      <c r="D18" s="467"/>
      <c r="E18" s="467"/>
      <c r="F18" s="467"/>
      <c r="G18" s="467"/>
      <c r="H18" s="467"/>
      <c r="I18" s="467"/>
      <c r="J18" s="467"/>
      <c r="K18" s="467"/>
      <c r="L18" s="467"/>
      <c r="M18" s="467"/>
      <c r="N18" s="468"/>
      <c r="O18" s="446"/>
      <c r="P18" s="472"/>
      <c r="Q18" s="442"/>
      <c r="R18" s="450"/>
      <c r="S18" s="450"/>
      <c r="T18" s="450"/>
      <c r="U18" s="450"/>
      <c r="V18" s="450"/>
      <c r="W18" s="130"/>
      <c r="X18" s="446"/>
      <c r="Y18" s="473"/>
      <c r="Z18" s="472"/>
      <c r="AA18" s="446"/>
      <c r="AB18" s="473"/>
      <c r="AC18" s="473"/>
      <c r="AD18" s="472"/>
    </row>
    <row r="19" spans="1:30" x14ac:dyDescent="0.2">
      <c r="A19" s="129"/>
      <c r="B19" s="141" t="s">
        <v>33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3"/>
      <c r="O19" s="144"/>
      <c r="P19" s="145"/>
      <c r="Q19" s="478" t="s">
        <v>28</v>
      </c>
      <c r="R19" s="440"/>
      <c r="S19" s="440"/>
      <c r="T19" s="440"/>
      <c r="U19" s="440"/>
      <c r="V19" s="139"/>
      <c r="W19" s="130"/>
      <c r="X19" s="144"/>
      <c r="Y19" s="146"/>
      <c r="Z19" s="145"/>
      <c r="AA19" s="144"/>
      <c r="AB19" s="146"/>
      <c r="AC19" s="146"/>
      <c r="AD19" s="145"/>
    </row>
    <row r="20" spans="1:30" x14ac:dyDescent="0.2">
      <c r="A20" s="129"/>
      <c r="B20" s="462" t="s">
        <v>34</v>
      </c>
      <c r="C20" s="463"/>
      <c r="D20" s="463"/>
      <c r="E20" s="463"/>
      <c r="F20" s="463"/>
      <c r="G20" s="463"/>
      <c r="H20" s="463"/>
      <c r="I20" s="463"/>
      <c r="J20" s="463"/>
      <c r="K20" s="463"/>
      <c r="L20" s="463"/>
      <c r="M20" s="463"/>
      <c r="N20" s="464"/>
      <c r="O20" s="446"/>
      <c r="P20" s="447"/>
      <c r="Q20" s="465"/>
      <c r="R20" s="466"/>
      <c r="S20" s="466"/>
      <c r="T20" s="466"/>
      <c r="U20" s="466"/>
      <c r="V20" s="466"/>
      <c r="W20" s="147"/>
      <c r="X20" s="446"/>
      <c r="Y20" s="449"/>
      <c r="Z20" s="447"/>
      <c r="AA20" s="446"/>
      <c r="AB20" s="449"/>
      <c r="AC20" s="449"/>
      <c r="AD20" s="447"/>
    </row>
    <row r="21" spans="1:30" x14ac:dyDescent="0.2">
      <c r="A21" s="129"/>
      <c r="B21" s="462" t="s">
        <v>35</v>
      </c>
      <c r="C21" s="463"/>
      <c r="D21" s="463"/>
      <c r="E21" s="463"/>
      <c r="F21" s="463"/>
      <c r="G21" s="463"/>
      <c r="H21" s="463"/>
      <c r="I21" s="463"/>
      <c r="J21" s="463"/>
      <c r="K21" s="463"/>
      <c r="L21" s="463"/>
      <c r="M21" s="463"/>
      <c r="N21" s="464"/>
      <c r="O21" s="446"/>
      <c r="P21" s="451"/>
      <c r="Q21" s="442"/>
      <c r="R21" s="450"/>
      <c r="S21" s="450"/>
      <c r="T21" s="450"/>
      <c r="U21" s="450"/>
      <c r="V21" s="450"/>
      <c r="W21" s="130"/>
      <c r="X21" s="446"/>
      <c r="Y21" s="456"/>
      <c r="Z21" s="451"/>
      <c r="AA21" s="446"/>
      <c r="AB21" s="456"/>
      <c r="AC21" s="456"/>
      <c r="AD21" s="451"/>
    </row>
    <row r="22" spans="1:30" x14ac:dyDescent="0.2">
      <c r="A22" s="129"/>
      <c r="B22" s="462" t="s">
        <v>36</v>
      </c>
      <c r="C22" s="463"/>
      <c r="D22" s="463"/>
      <c r="E22" s="463"/>
      <c r="F22" s="463"/>
      <c r="G22" s="463"/>
      <c r="H22" s="463"/>
      <c r="I22" s="463"/>
      <c r="J22" s="463"/>
      <c r="K22" s="463"/>
      <c r="L22" s="463"/>
      <c r="M22" s="463"/>
      <c r="N22" s="464"/>
      <c r="O22" s="446"/>
      <c r="P22" s="447"/>
      <c r="Q22" s="442"/>
      <c r="R22" s="448"/>
      <c r="S22" s="448"/>
      <c r="T22" s="448"/>
      <c r="U22" s="448"/>
      <c r="V22" s="448"/>
      <c r="W22" s="148"/>
      <c r="X22" s="446"/>
      <c r="Y22" s="449"/>
      <c r="Z22" s="447"/>
      <c r="AA22" s="446"/>
      <c r="AB22" s="449"/>
      <c r="AC22" s="449"/>
      <c r="AD22" s="447"/>
    </row>
    <row r="23" spans="1:30" x14ac:dyDescent="0.2">
      <c r="A23" s="129"/>
      <c r="B23" s="439" t="s">
        <v>37</v>
      </c>
      <c r="C23" s="440"/>
      <c r="D23" s="440"/>
      <c r="E23" s="440"/>
      <c r="F23" s="440"/>
      <c r="G23" s="440"/>
      <c r="H23" s="440"/>
      <c r="I23" s="440"/>
      <c r="J23" s="440"/>
      <c r="K23" s="440"/>
      <c r="L23" s="440"/>
      <c r="M23" s="440"/>
      <c r="N23" s="441"/>
      <c r="O23" s="442"/>
      <c r="P23" s="443"/>
      <c r="Q23" s="442"/>
      <c r="R23" s="450"/>
      <c r="S23" s="450"/>
      <c r="T23" s="450"/>
      <c r="U23" s="450"/>
      <c r="V23" s="443"/>
      <c r="W23" s="149"/>
      <c r="X23" s="446"/>
      <c r="Y23" s="456"/>
      <c r="Z23" s="451"/>
      <c r="AA23" s="446"/>
      <c r="AB23" s="456"/>
      <c r="AC23" s="456"/>
      <c r="AD23" s="451"/>
    </row>
    <row r="24" spans="1:30" x14ac:dyDescent="0.2">
      <c r="A24" s="131"/>
      <c r="B24" s="455"/>
      <c r="C24" s="450"/>
      <c r="D24" s="450"/>
      <c r="E24" s="450"/>
      <c r="F24" s="450"/>
      <c r="G24" s="450"/>
      <c r="H24" s="450"/>
      <c r="I24" s="450"/>
      <c r="J24" s="450"/>
      <c r="K24" s="450"/>
      <c r="L24" s="450"/>
      <c r="M24" s="450"/>
      <c r="N24" s="443"/>
      <c r="O24" s="446"/>
      <c r="P24" s="447"/>
      <c r="Q24" s="442"/>
      <c r="R24" s="448"/>
      <c r="S24" s="448"/>
      <c r="T24" s="448"/>
      <c r="U24" s="448"/>
      <c r="V24" s="448"/>
      <c r="W24" s="148"/>
      <c r="X24" s="446"/>
      <c r="Y24" s="449"/>
      <c r="Z24" s="447"/>
      <c r="AA24" s="446"/>
      <c r="AB24" s="449"/>
      <c r="AC24" s="449"/>
      <c r="AD24" s="447"/>
    </row>
    <row r="25" spans="1:30" x14ac:dyDescent="0.2">
      <c r="A25" s="150"/>
      <c r="B25" s="474"/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4"/>
      <c r="O25" s="444"/>
      <c r="P25" s="445"/>
      <c r="Q25" s="471"/>
      <c r="R25" s="453"/>
      <c r="S25" s="453"/>
      <c r="T25" s="453"/>
      <c r="U25" s="453"/>
      <c r="V25" s="453"/>
      <c r="W25" s="151"/>
      <c r="X25" s="493"/>
      <c r="Y25" s="453"/>
      <c r="Z25" s="454"/>
      <c r="AA25" s="471"/>
      <c r="AB25" s="453"/>
      <c r="AC25" s="453"/>
      <c r="AD25" s="454"/>
    </row>
    <row r="26" spans="1:30" x14ac:dyDescent="0.2">
      <c r="A26" s="134" t="s">
        <v>38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3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</row>
    <row r="27" spans="1:30" x14ac:dyDescent="0.2">
      <c r="A27" s="154"/>
      <c r="B27" s="155" t="s">
        <v>39</v>
      </c>
      <c r="C27" s="156" t="s">
        <v>40</v>
      </c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7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</row>
    <row r="28" spans="1:30" ht="23.25" customHeight="1" x14ac:dyDescent="0.2">
      <c r="A28" s="132"/>
      <c r="B28" s="158" t="s">
        <v>41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159"/>
      <c r="O28" s="25"/>
      <c r="P28" s="25"/>
      <c r="Q28" s="120" t="s">
        <v>42</v>
      </c>
      <c r="R28" s="160"/>
      <c r="S28" s="160"/>
      <c r="T28" s="160"/>
      <c r="U28" s="160"/>
      <c r="V28" s="160"/>
      <c r="W28" s="161" t="s">
        <v>43</v>
      </c>
      <c r="X28" s="434" t="s">
        <v>176</v>
      </c>
      <c r="Y28" s="505"/>
      <c r="Z28" s="506"/>
      <c r="AA28" s="25"/>
      <c r="AB28" s="25"/>
      <c r="AC28" s="25"/>
      <c r="AD28" s="25"/>
    </row>
    <row r="29" spans="1:30" x14ac:dyDescent="0.2">
      <c r="A29" s="132"/>
      <c r="B29" s="162" t="s">
        <v>44</v>
      </c>
      <c r="C29" s="450"/>
      <c r="D29" s="450"/>
      <c r="E29" s="450"/>
      <c r="F29" s="450"/>
      <c r="G29" s="450"/>
      <c r="H29" s="450"/>
      <c r="I29" s="450"/>
      <c r="J29" s="450"/>
      <c r="K29" s="450"/>
      <c r="L29" s="450"/>
      <c r="M29" s="450"/>
      <c r="N29" s="443"/>
      <c r="O29" s="25"/>
      <c r="P29" s="25"/>
      <c r="Q29" s="477" t="s">
        <v>45</v>
      </c>
      <c r="R29" s="496"/>
      <c r="S29" s="496"/>
      <c r="T29" s="496"/>
      <c r="U29" s="496"/>
      <c r="V29" s="497"/>
      <c r="W29" s="163"/>
      <c r="X29" s="501"/>
      <c r="Y29" s="501"/>
      <c r="Z29" s="502"/>
      <c r="AA29" s="25"/>
      <c r="AB29" s="25"/>
      <c r="AC29" s="25"/>
      <c r="AD29" s="25"/>
    </row>
    <row r="30" spans="1:30" x14ac:dyDescent="0.2">
      <c r="A30" s="132"/>
      <c r="B30" s="162" t="s">
        <v>44</v>
      </c>
      <c r="C30" s="450"/>
      <c r="D30" s="450"/>
      <c r="E30" s="450"/>
      <c r="F30" s="450"/>
      <c r="G30" s="450"/>
      <c r="H30" s="450"/>
      <c r="I30" s="450"/>
      <c r="J30" s="450"/>
      <c r="K30" s="450"/>
      <c r="L30" s="450"/>
      <c r="M30" s="450"/>
      <c r="N30" s="443"/>
      <c r="O30" s="25"/>
      <c r="P30" s="25"/>
      <c r="Q30" s="498" t="s">
        <v>46</v>
      </c>
      <c r="R30" s="499"/>
      <c r="S30" s="499"/>
      <c r="T30" s="499"/>
      <c r="U30" s="499"/>
      <c r="V30" s="500"/>
      <c r="W30" s="130"/>
      <c r="X30" s="456"/>
      <c r="Y30" s="456"/>
      <c r="Z30" s="451"/>
      <c r="AA30" s="25"/>
      <c r="AB30" s="25"/>
      <c r="AC30" s="25"/>
      <c r="AD30" s="25"/>
    </row>
    <row r="31" spans="1:30" x14ac:dyDescent="0.2">
      <c r="A31" s="132"/>
      <c r="B31" s="162" t="s">
        <v>44</v>
      </c>
      <c r="C31" s="450"/>
      <c r="D31" s="450"/>
      <c r="E31" s="450"/>
      <c r="F31" s="450"/>
      <c r="G31" s="450"/>
      <c r="H31" s="450"/>
      <c r="I31" s="450"/>
      <c r="J31" s="450"/>
      <c r="K31" s="450"/>
      <c r="L31" s="450"/>
      <c r="M31" s="450"/>
      <c r="N31" s="443"/>
      <c r="O31" s="25"/>
      <c r="P31" s="25"/>
      <c r="Q31" s="493" t="s">
        <v>175</v>
      </c>
      <c r="R31" s="494"/>
      <c r="S31" s="494"/>
      <c r="T31" s="494"/>
      <c r="U31" s="494"/>
      <c r="V31" s="495"/>
      <c r="W31" s="164"/>
      <c r="X31" s="503"/>
      <c r="Y31" s="503"/>
      <c r="Z31" s="504"/>
      <c r="AA31" s="25"/>
      <c r="AB31" s="25"/>
      <c r="AC31" s="25"/>
      <c r="AD31" s="25"/>
    </row>
    <row r="32" spans="1:30" x14ac:dyDescent="0.2">
      <c r="A32" s="132"/>
      <c r="B32" s="162" t="s">
        <v>44</v>
      </c>
      <c r="C32" s="450"/>
      <c r="D32" s="450"/>
      <c r="E32" s="450"/>
      <c r="F32" s="450"/>
      <c r="G32" s="450"/>
      <c r="H32" s="450"/>
      <c r="I32" s="450"/>
      <c r="J32" s="450"/>
      <c r="K32" s="450"/>
      <c r="L32" s="450"/>
      <c r="M32" s="450"/>
      <c r="N32" s="443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</row>
    <row r="33" spans="1:30" x14ac:dyDescent="0.2">
      <c r="A33" s="150"/>
      <c r="B33" s="452"/>
      <c r="C33" s="453"/>
      <c r="D33" s="453"/>
      <c r="E33" s="453"/>
      <c r="F33" s="453"/>
      <c r="G33" s="453"/>
      <c r="H33" s="453"/>
      <c r="I33" s="453"/>
      <c r="J33" s="453"/>
      <c r="K33" s="453"/>
      <c r="L33" s="453"/>
      <c r="M33" s="453"/>
      <c r="N33" s="454"/>
      <c r="O33" s="457"/>
      <c r="P33" s="458"/>
      <c r="Q33" s="459"/>
      <c r="R33" s="460"/>
      <c r="S33" s="460"/>
      <c r="T33" s="460"/>
      <c r="U33" s="460"/>
      <c r="V33" s="460"/>
      <c r="W33" s="165"/>
      <c r="X33" s="461"/>
      <c r="Y33" s="460"/>
      <c r="Z33" s="460"/>
      <c r="AA33" s="459"/>
      <c r="AB33" s="460"/>
      <c r="AC33" s="460"/>
      <c r="AD33" s="460"/>
    </row>
    <row r="34" spans="1:30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</row>
  </sheetData>
  <mergeCells count="111">
    <mergeCell ref="Q31:V31"/>
    <mergeCell ref="Q29:V29"/>
    <mergeCell ref="Q30:V30"/>
    <mergeCell ref="X29:Z29"/>
    <mergeCell ref="X30:Z30"/>
    <mergeCell ref="X31:Z31"/>
    <mergeCell ref="AA10:AD10"/>
    <mergeCell ref="AA11:AD11"/>
    <mergeCell ref="AA14:AD14"/>
    <mergeCell ref="X28:Z28"/>
    <mergeCell ref="Q25:V25"/>
    <mergeCell ref="X25:Z25"/>
    <mergeCell ref="AA22:AD22"/>
    <mergeCell ref="Q21:V21"/>
    <mergeCell ref="Q17:V17"/>
    <mergeCell ref="X23:Z23"/>
    <mergeCell ref="B14:N14"/>
    <mergeCell ref="B16:N16"/>
    <mergeCell ref="Q16:U16"/>
    <mergeCell ref="Q8:V8"/>
    <mergeCell ref="O7:P7"/>
    <mergeCell ref="Q7:V7"/>
    <mergeCell ref="AA9:AD9"/>
    <mergeCell ref="B12:N12"/>
    <mergeCell ref="O12:P12"/>
    <mergeCell ref="Q12:V12"/>
    <mergeCell ref="X12:Z12"/>
    <mergeCell ref="AA12:AD12"/>
    <mergeCell ref="B11:N11"/>
    <mergeCell ref="O11:P11"/>
    <mergeCell ref="Q11:V11"/>
    <mergeCell ref="B9:N9"/>
    <mergeCell ref="O9:P9"/>
    <mergeCell ref="Q9:V9"/>
    <mergeCell ref="X9:Z9"/>
    <mergeCell ref="O10:P10"/>
    <mergeCell ref="Q10:V10"/>
    <mergeCell ref="X10:Z10"/>
    <mergeCell ref="B10:N10"/>
    <mergeCell ref="X11:Z11"/>
    <mergeCell ref="O13:P13"/>
    <mergeCell ref="Q13:V13"/>
    <mergeCell ref="X13:Z13"/>
    <mergeCell ref="AA13:AD13"/>
    <mergeCell ref="O14:P14"/>
    <mergeCell ref="X14:Z14"/>
    <mergeCell ref="Q14:U14"/>
    <mergeCell ref="AA23:AD23"/>
    <mergeCell ref="X15:Z15"/>
    <mergeCell ref="AA15:AD15"/>
    <mergeCell ref="Q15:V15"/>
    <mergeCell ref="X20:Z20"/>
    <mergeCell ref="X21:Z21"/>
    <mergeCell ref="AA17:AD17"/>
    <mergeCell ref="AA21:AD21"/>
    <mergeCell ref="AA20:AD20"/>
    <mergeCell ref="X16:Z16"/>
    <mergeCell ref="X17:Z17"/>
    <mergeCell ref="Q19:U19"/>
    <mergeCell ref="C31:N31"/>
    <mergeCell ref="C32:N32"/>
    <mergeCell ref="B33:N33"/>
    <mergeCell ref="C29:N29"/>
    <mergeCell ref="B24:N24"/>
    <mergeCell ref="AA16:AD16"/>
    <mergeCell ref="O33:P33"/>
    <mergeCell ref="Q33:V33"/>
    <mergeCell ref="X33:Z33"/>
    <mergeCell ref="AA33:AD33"/>
    <mergeCell ref="B21:N21"/>
    <mergeCell ref="B22:N22"/>
    <mergeCell ref="Q20:V20"/>
    <mergeCell ref="B18:N18"/>
    <mergeCell ref="B17:N17"/>
    <mergeCell ref="C30:N30"/>
    <mergeCell ref="B23:N23"/>
    <mergeCell ref="AA25:AD25"/>
    <mergeCell ref="B20:N20"/>
    <mergeCell ref="O18:P18"/>
    <mergeCell ref="Q18:V18"/>
    <mergeCell ref="X18:Z18"/>
    <mergeCell ref="AA18:AD18"/>
    <mergeCell ref="B25:N25"/>
    <mergeCell ref="B15:N15"/>
    <mergeCell ref="O15:P15"/>
    <mergeCell ref="O25:P25"/>
    <mergeCell ref="O24:P24"/>
    <mergeCell ref="Q24:V24"/>
    <mergeCell ref="X24:Z24"/>
    <mergeCell ref="AA24:AD24"/>
    <mergeCell ref="O22:P22"/>
    <mergeCell ref="Q22:V22"/>
    <mergeCell ref="X22:Z22"/>
    <mergeCell ref="O23:P23"/>
    <mergeCell ref="Q23:V23"/>
    <mergeCell ref="O16:P16"/>
    <mergeCell ref="O17:P17"/>
    <mergeCell ref="O21:P21"/>
    <mergeCell ref="O20:P20"/>
    <mergeCell ref="AA2:AD2"/>
    <mergeCell ref="E2:G2"/>
    <mergeCell ref="O8:P8"/>
    <mergeCell ref="X6:Z6"/>
    <mergeCell ref="AA6:AD6"/>
    <mergeCell ref="AA8:AD8"/>
    <mergeCell ref="X8:Z8"/>
    <mergeCell ref="B6:N6"/>
    <mergeCell ref="O6:P6"/>
    <mergeCell ref="Q6:V6"/>
    <mergeCell ref="X7:Z7"/>
    <mergeCell ref="AA7:AD7"/>
  </mergeCells>
  <dataValidations count="7">
    <dataValidation type="list" allowBlank="1" showInputMessage="1" showErrorMessage="1" sqref="Q18:V18">
      <formula1>"Raumfilter,Kontinuierlicher Filter"</formula1>
    </dataValidation>
    <dataValidation type="list" allowBlank="1" showInputMessage="1" showErrorMessage="1" sqref="Q23:V23">
      <formula1>"SBR,Anammox,Sharon"</formula1>
    </dataValidation>
    <dataValidation type="list" allowBlank="1" showInputMessage="1" showErrorMessage="1" sqref="W9:W11 W14:W24 W29:W31">
      <formula1>"Ja,Nein"</formula1>
    </dataValidation>
    <dataValidation type="list" allowBlank="1" showInputMessage="1" showErrorMessage="1" sqref="Q21:V21">
      <formula1>"Dekanter,Siebbandpresse,Kammerfilterpresse"</formula1>
    </dataValidation>
    <dataValidation type="list" allowBlank="1" showInputMessage="1" showErrorMessage="1" sqref="Q22:V22">
      <formula1>"Seihtisch/Siebtrommel,Dekanter"</formula1>
    </dataValidation>
    <dataValidation type="list" allowBlank="1" showInputMessage="1" showErrorMessage="1" sqref="Q17:V17">
      <formula1>"Belebtschlamm/SBR,Festbett,Wirbelbett"</formula1>
    </dataValidation>
    <dataValidation type="list" allowBlank="1" showInputMessage="1" showErrorMessage="1" sqref="Q15:V15">
      <formula1>"Rechen, Sandfang, Vorklärbecken"</formula1>
    </dataValidation>
  </dataValidations>
  <pageMargins left="0.70866141732283472" right="0.70866141732283472" top="0.78740157480314965" bottom="0.78740157480314965" header="0.31496062992125984" footer="0.31496062992125984"/>
  <pageSetup paperSize="9" scale="91" orientation="landscape" r:id="rId1"/>
  <headerFooter>
    <oddFooter>&amp;L&amp;8Energieverbrauchsanalyse ARA&amp;C&amp;8&amp;F&amp;R&amp;8&amp;D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opLeftCell="A28" workbookViewId="0">
      <selection activeCell="F12" sqref="F12"/>
    </sheetView>
  </sheetViews>
  <sheetFormatPr baseColWidth="10" defaultRowHeight="15" x14ac:dyDescent="0.2"/>
  <cols>
    <col min="3" max="3" width="7.88671875" customWidth="1"/>
    <col min="4" max="4" width="4.44140625" customWidth="1"/>
    <col min="5" max="5" width="4" customWidth="1"/>
    <col min="6" max="8" width="9.33203125" customWidth="1"/>
    <col min="9" max="10" width="9.5546875" customWidth="1"/>
  </cols>
  <sheetData>
    <row r="1" spans="1:15" x14ac:dyDescent="0.2">
      <c r="A1" s="24" t="s">
        <v>47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  <c r="N1" s="26"/>
      <c r="O1" s="27">
        <f>'Formular A'!$AD$1</f>
        <v>0</v>
      </c>
    </row>
    <row r="2" spans="1:15" x14ac:dyDescent="0.2">
      <c r="A2" s="24"/>
      <c r="B2" s="25"/>
      <c r="C2" s="28"/>
      <c r="D2" s="28"/>
      <c r="E2" s="25"/>
      <c r="F2" s="25"/>
      <c r="G2" s="25"/>
      <c r="H2" s="25"/>
      <c r="I2" s="25"/>
      <c r="J2" s="25"/>
      <c r="K2" s="25"/>
      <c r="L2" s="25"/>
      <c r="M2" s="25"/>
      <c r="N2" s="29"/>
      <c r="O2" s="30" t="str">
        <f>Titelblatt!G31</f>
        <v>XX.XX.2016</v>
      </c>
    </row>
    <row r="3" spans="1:15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x14ac:dyDescent="0.2">
      <c r="A5" s="24" t="s">
        <v>48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  <c r="N5" s="32"/>
      <c r="O5" s="32"/>
    </row>
    <row r="6" spans="1:15" x14ac:dyDescent="0.2">
      <c r="A6" s="24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3"/>
      <c r="N6" s="32"/>
      <c r="O6" s="32"/>
    </row>
    <row r="7" spans="1:15" x14ac:dyDescent="0.2">
      <c r="A7" s="34"/>
      <c r="B7" s="35"/>
      <c r="C7" s="35"/>
      <c r="D7" s="509"/>
      <c r="E7" s="433"/>
      <c r="F7" s="510" t="s">
        <v>49</v>
      </c>
      <c r="G7" s="437"/>
      <c r="H7" s="437"/>
      <c r="I7" s="437"/>
      <c r="J7" s="438"/>
      <c r="K7" s="36"/>
      <c r="L7" s="37"/>
      <c r="M7" s="32"/>
      <c r="N7" s="32"/>
      <c r="O7" s="32"/>
    </row>
    <row r="8" spans="1:15" x14ac:dyDescent="0.2">
      <c r="A8" s="38"/>
      <c r="B8" s="39"/>
      <c r="C8" s="39"/>
      <c r="D8" s="511"/>
      <c r="E8" s="512"/>
      <c r="F8" s="40">
        <v>2009</v>
      </c>
      <c r="G8" s="41">
        <v>2010</v>
      </c>
      <c r="H8" s="41">
        <v>2011</v>
      </c>
      <c r="I8" s="41">
        <v>2012</v>
      </c>
      <c r="J8" s="41">
        <v>2013</v>
      </c>
      <c r="K8" s="36"/>
      <c r="L8" s="37"/>
      <c r="M8" s="32"/>
      <c r="N8" s="32"/>
      <c r="O8" s="32"/>
    </row>
    <row r="9" spans="1:15" x14ac:dyDescent="0.2">
      <c r="A9" s="42"/>
      <c r="B9" s="43"/>
      <c r="C9" s="43"/>
      <c r="D9" s="513"/>
      <c r="E9" s="514"/>
      <c r="F9" s="44" t="s">
        <v>50</v>
      </c>
      <c r="G9" s="44" t="s">
        <v>50</v>
      </c>
      <c r="H9" s="45"/>
      <c r="I9" s="45"/>
      <c r="J9" s="44" t="s">
        <v>51</v>
      </c>
      <c r="K9" s="36"/>
      <c r="L9" s="37"/>
      <c r="M9" s="32"/>
      <c r="N9" s="32"/>
      <c r="O9" s="32"/>
    </row>
    <row r="10" spans="1:15" x14ac:dyDescent="0.2">
      <c r="A10" s="46" t="s">
        <v>52</v>
      </c>
      <c r="B10" s="47"/>
      <c r="C10" s="47"/>
      <c r="D10" s="507"/>
      <c r="E10" s="508"/>
      <c r="F10" s="48"/>
      <c r="G10" s="48"/>
      <c r="H10" s="48"/>
      <c r="I10" s="48"/>
      <c r="J10" s="48"/>
      <c r="K10" s="36"/>
      <c r="L10" s="37"/>
      <c r="M10" s="32"/>
      <c r="N10" s="32"/>
      <c r="O10" s="32"/>
    </row>
    <row r="11" spans="1:15" x14ac:dyDescent="0.2">
      <c r="A11" s="46" t="s">
        <v>53</v>
      </c>
      <c r="B11" s="47"/>
      <c r="C11" s="47"/>
      <c r="D11" s="507"/>
      <c r="E11" s="508"/>
      <c r="F11" s="48"/>
      <c r="G11" s="48"/>
      <c r="H11" s="48"/>
      <c r="I11" s="48"/>
      <c r="J11" s="48"/>
      <c r="K11" s="36"/>
      <c r="L11" s="37"/>
      <c r="M11" s="32"/>
      <c r="N11" s="32"/>
      <c r="O11" s="32"/>
    </row>
    <row r="12" spans="1:15" x14ac:dyDescent="0.2">
      <c r="A12" s="515" t="s">
        <v>54</v>
      </c>
      <c r="B12" s="516"/>
      <c r="C12" s="517"/>
      <c r="D12" s="511" t="s">
        <v>55</v>
      </c>
      <c r="E12" s="518"/>
      <c r="F12" s="49"/>
      <c r="G12" s="50"/>
      <c r="H12" s="50"/>
      <c r="I12" s="50"/>
      <c r="J12" s="50"/>
      <c r="K12" s="36"/>
      <c r="L12" s="37"/>
      <c r="M12" s="32"/>
      <c r="N12" s="32"/>
      <c r="O12" s="32"/>
    </row>
    <row r="13" spans="1:15" x14ac:dyDescent="0.2">
      <c r="A13" s="478" t="s">
        <v>56</v>
      </c>
      <c r="B13" s="467"/>
      <c r="C13" s="467"/>
      <c r="D13" s="519" t="s">
        <v>55</v>
      </c>
      <c r="E13" s="520"/>
      <c r="F13" s="51"/>
      <c r="G13" s="51"/>
      <c r="H13" s="51"/>
      <c r="I13" s="51"/>
      <c r="J13" s="51"/>
      <c r="K13" s="36"/>
      <c r="L13" s="52"/>
      <c r="M13" s="32"/>
      <c r="N13" s="32"/>
      <c r="O13" s="32"/>
    </row>
    <row r="14" spans="1:15" x14ac:dyDescent="0.2">
      <c r="A14" s="478" t="s">
        <v>57</v>
      </c>
      <c r="B14" s="440"/>
      <c r="C14" s="441"/>
      <c r="D14" s="519" t="s">
        <v>58</v>
      </c>
      <c r="E14" s="521"/>
      <c r="F14" s="51"/>
      <c r="G14" s="51"/>
      <c r="H14" s="51"/>
      <c r="I14" s="51"/>
      <c r="J14" s="51"/>
      <c r="K14" s="36"/>
      <c r="L14" s="52"/>
      <c r="M14" s="32"/>
      <c r="N14" s="32"/>
      <c r="O14" s="32"/>
    </row>
    <row r="15" spans="1:15" x14ac:dyDescent="0.2">
      <c r="A15" s="524" t="s">
        <v>59</v>
      </c>
      <c r="B15" s="525"/>
      <c r="C15" s="526"/>
      <c r="D15" s="527" t="s">
        <v>58</v>
      </c>
      <c r="E15" s="528"/>
      <c r="F15" s="53"/>
      <c r="G15" s="53"/>
      <c r="H15" s="53"/>
      <c r="I15" s="53"/>
      <c r="J15" s="53"/>
      <c r="K15" s="36"/>
      <c r="L15" s="52"/>
      <c r="M15" s="32"/>
      <c r="N15" s="32"/>
      <c r="O15" s="32"/>
    </row>
    <row r="16" spans="1:15" x14ac:dyDescent="0.2">
      <c r="A16" s="54" t="s">
        <v>60</v>
      </c>
      <c r="B16" s="55"/>
      <c r="C16" s="55"/>
      <c r="D16" s="509"/>
      <c r="E16" s="433"/>
      <c r="F16" s="56"/>
      <c r="G16" s="56"/>
      <c r="H16" s="56"/>
      <c r="I16" s="56"/>
      <c r="J16" s="56"/>
      <c r="K16" s="36"/>
      <c r="L16" s="37"/>
      <c r="M16" s="32"/>
      <c r="N16" s="32"/>
      <c r="O16" s="32"/>
    </row>
    <row r="17" spans="1:15" x14ac:dyDescent="0.2">
      <c r="A17" s="529" t="s">
        <v>61</v>
      </c>
      <c r="B17" s="530"/>
      <c r="C17" s="530"/>
      <c r="D17" s="531" t="s">
        <v>62</v>
      </c>
      <c r="E17" s="532"/>
      <c r="F17" s="57"/>
      <c r="G17" s="57"/>
      <c r="H17" s="57"/>
      <c r="I17" s="57"/>
      <c r="J17" s="57"/>
      <c r="K17" s="32"/>
      <c r="L17" s="52"/>
      <c r="M17" s="32"/>
      <c r="N17" s="32"/>
      <c r="O17" s="32"/>
    </row>
    <row r="18" spans="1:15" x14ac:dyDescent="0.2">
      <c r="A18" s="478" t="s">
        <v>63</v>
      </c>
      <c r="B18" s="467"/>
      <c r="C18" s="467"/>
      <c r="D18" s="519" t="s">
        <v>55</v>
      </c>
      <c r="E18" s="520"/>
      <c r="F18" s="53"/>
      <c r="G18" s="53"/>
      <c r="H18" s="53"/>
      <c r="I18" s="53"/>
      <c r="J18" s="53"/>
      <c r="K18" s="58"/>
      <c r="L18" s="52"/>
      <c r="M18" s="32"/>
      <c r="N18" s="32"/>
      <c r="O18" s="32"/>
    </row>
    <row r="19" spans="1:15" x14ac:dyDescent="0.2">
      <c r="A19" s="533" t="s">
        <v>64</v>
      </c>
      <c r="B19" s="534"/>
      <c r="C19" s="535"/>
      <c r="D19" s="509" t="s">
        <v>65</v>
      </c>
      <c r="E19" s="433"/>
      <c r="F19" s="22">
        <f>(F13+0.65*F12)*6.4*0.983+F17*0.84*11.86+F18*6.4*0.983</f>
        <v>0</v>
      </c>
      <c r="G19" s="22">
        <f>(G13+0.65*G12)*6.4*0.983+G14+G15+G17*0.84*11.86+G18*6.4*0.983</f>
        <v>0</v>
      </c>
      <c r="H19" s="22">
        <f>(H13+0.65*H12)*6.4*0.983+H14+H15+H17*0.84*11.86+H18*6.4*0.983</f>
        <v>0</v>
      </c>
      <c r="I19" s="22">
        <f>(I13+0.65*I12)*6.4*0.983+I14+I15+I17*0.84*11.86+I18*6.4*0.983</f>
        <v>0</v>
      </c>
      <c r="J19" s="22">
        <f>(J13+0.65*J12)*6.4*0.983+J14+J15+J17*0.84*11.86+J18*6.4*0.983</f>
        <v>0</v>
      </c>
      <c r="K19" s="58"/>
      <c r="L19" s="52"/>
      <c r="M19" s="32"/>
      <c r="N19" s="32"/>
      <c r="O19" s="32"/>
    </row>
    <row r="20" spans="1:15" x14ac:dyDescent="0.2">
      <c r="A20" s="536" t="s">
        <v>66</v>
      </c>
      <c r="B20" s="534"/>
      <c r="C20" s="537"/>
      <c r="D20" s="507" t="s">
        <v>67</v>
      </c>
      <c r="E20" s="508"/>
      <c r="F20" s="59" t="str">
        <f>IF(F19=0,"",(1-(F17*0.84*11.86+F18*6.4*0.983)/F19)*100)</f>
        <v/>
      </c>
      <c r="G20" s="59" t="str">
        <f>IF(G19=0,"",(1-(G17*0.84*11.86+G18*6.4*0.983)/G19)*100)</f>
        <v/>
      </c>
      <c r="H20" s="59" t="str">
        <f>IF(H19=0,"",(1-(H17*0.84*11.86+H18*6.4*0.983)/H19)*100)</f>
        <v/>
      </c>
      <c r="I20" s="59" t="str">
        <f>IF(I19=0,"",(1-(I17*0.84*11.86+I18*6.4*0.983)/I19)*100)</f>
        <v/>
      </c>
      <c r="J20" s="59" t="str">
        <f>IF(J19=0,"",(1-(J17*0.84*11.86+J18*6.4*0.983)/J19)*100)</f>
        <v/>
      </c>
      <c r="K20" s="58"/>
      <c r="L20" s="52"/>
      <c r="M20" s="32"/>
      <c r="N20" s="32"/>
      <c r="O20" s="32"/>
    </row>
    <row r="21" spans="1:15" x14ac:dyDescent="0.2">
      <c r="A21" s="60"/>
      <c r="B21" s="61"/>
      <c r="C21" s="61"/>
      <c r="D21" s="538"/>
      <c r="E21" s="432"/>
      <c r="F21" s="62"/>
      <c r="G21" s="62"/>
      <c r="H21" s="62"/>
      <c r="I21" s="62"/>
      <c r="J21" s="62"/>
      <c r="K21" s="58"/>
      <c r="L21" s="52"/>
      <c r="M21" s="32"/>
      <c r="N21" s="32"/>
      <c r="O21" s="32"/>
    </row>
    <row r="22" spans="1:15" x14ac:dyDescent="0.2">
      <c r="A22" s="63" t="s">
        <v>68</v>
      </c>
      <c r="B22" s="47"/>
      <c r="C22" s="32"/>
      <c r="D22" s="522"/>
      <c r="E22" s="523"/>
      <c r="F22" s="64"/>
      <c r="G22" s="64"/>
      <c r="H22" s="64"/>
      <c r="I22" s="64"/>
      <c r="J22" s="64"/>
      <c r="K22" s="36"/>
      <c r="L22" s="37"/>
      <c r="M22" s="32"/>
      <c r="N22" s="32"/>
      <c r="O22" s="32"/>
    </row>
    <row r="23" spans="1:15" x14ac:dyDescent="0.2">
      <c r="A23" s="541" t="s">
        <v>69</v>
      </c>
      <c r="B23" s="542"/>
      <c r="C23" s="542"/>
      <c r="D23" s="511" t="s">
        <v>65</v>
      </c>
      <c r="E23" s="512"/>
      <c r="F23" s="65"/>
      <c r="G23" s="65"/>
      <c r="H23" s="65"/>
      <c r="I23" s="65"/>
      <c r="J23" s="65"/>
      <c r="K23" s="36"/>
      <c r="L23" s="52"/>
      <c r="M23" s="32"/>
      <c r="N23" s="32"/>
      <c r="O23" s="32"/>
    </row>
    <row r="24" spans="1:15" x14ac:dyDescent="0.2">
      <c r="A24" s="478" t="s">
        <v>70</v>
      </c>
      <c r="B24" s="467"/>
      <c r="C24" s="467"/>
      <c r="D24" s="519" t="s">
        <v>65</v>
      </c>
      <c r="E24" s="520"/>
      <c r="F24" s="51"/>
      <c r="G24" s="51"/>
      <c r="H24" s="51"/>
      <c r="I24" s="51"/>
      <c r="J24" s="51"/>
      <c r="K24" s="32"/>
      <c r="L24" s="52"/>
      <c r="M24" s="32"/>
      <c r="N24" s="32"/>
      <c r="O24" s="32"/>
    </row>
    <row r="25" spans="1:15" x14ac:dyDescent="0.2">
      <c r="A25" s="533" t="s">
        <v>71</v>
      </c>
      <c r="B25" s="534"/>
      <c r="C25" s="535"/>
      <c r="D25" s="509" t="s">
        <v>65</v>
      </c>
      <c r="E25" s="433"/>
      <c r="F25" s="66">
        <f>F23+F24</f>
        <v>0</v>
      </c>
      <c r="G25" s="66">
        <f>G23+G24</f>
        <v>0</v>
      </c>
      <c r="H25" s="66">
        <f>H23+H24</f>
        <v>0</v>
      </c>
      <c r="I25" s="66">
        <f>I23+I24</f>
        <v>0</v>
      </c>
      <c r="J25" s="67">
        <f>J23+J24</f>
        <v>0</v>
      </c>
      <c r="K25" s="58"/>
      <c r="L25" s="52"/>
      <c r="M25" s="32"/>
      <c r="N25" s="32"/>
      <c r="O25" s="32"/>
    </row>
    <row r="26" spans="1:15" x14ac:dyDescent="0.2">
      <c r="A26" s="533" t="s">
        <v>66</v>
      </c>
      <c r="B26" s="534"/>
      <c r="C26" s="535"/>
      <c r="D26" s="509" t="s">
        <v>67</v>
      </c>
      <c r="E26" s="433"/>
      <c r="F26" s="66" t="str">
        <f>IF(F25=0,"",(1-F24/F25)*100)</f>
        <v/>
      </c>
      <c r="G26" s="66" t="str">
        <f>IF(G25=0,"",(1-G24/G25)*100)</f>
        <v/>
      </c>
      <c r="H26" s="66" t="str">
        <f>IF(H25=0,"",(1-H24/H25)*100)</f>
        <v/>
      </c>
      <c r="I26" s="66" t="str">
        <f>IF(I25=0,"",(1-I24/I25)*100)</f>
        <v/>
      </c>
      <c r="J26" s="67" t="str">
        <f>IF(J25=0,"",(1-J24/J25)*100)</f>
        <v/>
      </c>
      <c r="K26" s="58"/>
      <c r="L26" s="24"/>
      <c r="M26" s="32"/>
      <c r="N26" s="32"/>
      <c r="O26" s="32"/>
    </row>
    <row r="27" spans="1:15" x14ac:dyDescent="0.2">
      <c r="A27" s="68"/>
      <c r="B27" s="61"/>
      <c r="C27" s="61"/>
      <c r="D27" s="543"/>
      <c r="E27" s="523"/>
      <c r="F27" s="66"/>
      <c r="G27" s="66"/>
      <c r="H27" s="66"/>
      <c r="I27" s="66"/>
      <c r="J27" s="67"/>
      <c r="K27" s="58"/>
      <c r="L27" s="52"/>
      <c r="M27" s="32"/>
      <c r="N27" s="32"/>
      <c r="O27" s="32"/>
    </row>
    <row r="28" spans="1:15" x14ac:dyDescent="0.2">
      <c r="A28" s="544" t="s">
        <v>72</v>
      </c>
      <c r="B28" s="534"/>
      <c r="C28" s="534"/>
      <c r="D28" s="539" t="s">
        <v>65</v>
      </c>
      <c r="E28" s="433"/>
      <c r="F28" s="69">
        <f>F25+F19</f>
        <v>0</v>
      </c>
      <c r="G28" s="69">
        <f>G25+G19</f>
        <v>0</v>
      </c>
      <c r="H28" s="69">
        <f>H25+H19</f>
        <v>0</v>
      </c>
      <c r="I28" s="69">
        <f>I25+I19</f>
        <v>0</v>
      </c>
      <c r="J28" s="70">
        <f>J25+J19</f>
        <v>0</v>
      </c>
      <c r="K28" s="58"/>
      <c r="L28" s="52"/>
      <c r="M28" s="32"/>
      <c r="N28" s="32"/>
      <c r="O28" s="166">
        <v>98</v>
      </c>
    </row>
    <row r="29" spans="1:15" x14ac:dyDescent="0.2">
      <c r="A29" s="72" t="s">
        <v>73</v>
      </c>
      <c r="B29" s="73"/>
      <c r="C29" s="73"/>
      <c r="D29" s="539" t="s">
        <v>67</v>
      </c>
      <c r="E29" s="540"/>
      <c r="F29" s="70" t="str">
        <f>IF(F23=0,"",F23/(F12*6.4*0.983)*100)</f>
        <v/>
      </c>
      <c r="G29" s="69" t="str">
        <f>IF(G23=0,"",G23/(G12*6.4*0.983)*100)</f>
        <v/>
      </c>
      <c r="H29" s="69" t="str">
        <f>IF(H23=0,"",H23/(H12*6.4*0.983)*100)</f>
        <v/>
      </c>
      <c r="I29" s="70" t="str">
        <f>IF(I23=0,"",I23/(I12*6.4*0.983)*100)</f>
        <v/>
      </c>
      <c r="J29" s="74" t="str">
        <f>IF(J23=0,"",J23/(J12*6.4*0.983)*100)</f>
        <v/>
      </c>
      <c r="K29" s="58"/>
      <c r="L29" s="52"/>
      <c r="M29" s="32"/>
      <c r="N29" s="32"/>
      <c r="O29" s="71"/>
    </row>
    <row r="30" spans="1:15" x14ac:dyDescent="0.2">
      <c r="A30" s="75"/>
      <c r="B30" s="76"/>
      <c r="C30" s="77"/>
      <c r="D30" s="77"/>
      <c r="E30" s="78"/>
      <c r="F30" s="37"/>
      <c r="G30" s="37"/>
      <c r="H30" s="37"/>
      <c r="I30" s="37"/>
      <c r="J30" s="37"/>
      <c r="K30" s="79"/>
      <c r="L30" s="37"/>
      <c r="M30" s="33"/>
      <c r="N30" s="33"/>
      <c r="O30" s="33"/>
    </row>
    <row r="31" spans="1:15" x14ac:dyDescent="0.2">
      <c r="A31" s="24" t="s">
        <v>74</v>
      </c>
      <c r="B31" s="25"/>
      <c r="C31" s="25"/>
      <c r="D31" s="25"/>
      <c r="E31" s="25"/>
      <c r="F31" s="25"/>
      <c r="G31" s="25"/>
      <c r="H31" s="25"/>
      <c r="I31" s="25"/>
      <c r="J31" s="25"/>
      <c r="K31" s="79"/>
      <c r="L31" s="37"/>
      <c r="M31" s="33"/>
      <c r="N31" s="33"/>
      <c r="O31" s="33"/>
    </row>
    <row r="32" spans="1:15" x14ac:dyDescent="0.2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79"/>
      <c r="L32" s="37"/>
      <c r="M32" s="33"/>
      <c r="N32" s="33"/>
      <c r="O32" s="33"/>
    </row>
    <row r="33" spans="1:15" x14ac:dyDescent="0.2">
      <c r="A33" s="548" t="s">
        <v>75</v>
      </c>
      <c r="B33" s="549"/>
      <c r="C33" s="549"/>
      <c r="D33" s="510" t="s">
        <v>76</v>
      </c>
      <c r="E33" s="433"/>
      <c r="F33" s="510" t="s">
        <v>49</v>
      </c>
      <c r="G33" s="437"/>
      <c r="H33" s="437"/>
      <c r="I33" s="437"/>
      <c r="J33" s="438"/>
      <c r="K33" s="79"/>
      <c r="L33" s="37"/>
      <c r="M33" s="33"/>
      <c r="N33" s="33"/>
      <c r="O33" s="33"/>
    </row>
    <row r="34" spans="1:15" x14ac:dyDescent="0.2">
      <c r="A34" s="545"/>
      <c r="B34" s="546"/>
      <c r="C34" s="546"/>
      <c r="D34" s="547"/>
      <c r="E34" s="433"/>
      <c r="F34" s="80">
        <f>F8</f>
        <v>2009</v>
      </c>
      <c r="G34" s="80">
        <f>G8</f>
        <v>2010</v>
      </c>
      <c r="H34" s="80">
        <f>H8</f>
        <v>2011</v>
      </c>
      <c r="I34" s="80">
        <f>I8</f>
        <v>2012</v>
      </c>
      <c r="J34" s="80">
        <f>J8</f>
        <v>2013</v>
      </c>
      <c r="K34" s="81"/>
      <c r="L34" s="37"/>
      <c r="M34" s="82"/>
      <c r="N34" s="82"/>
      <c r="O34" s="82"/>
    </row>
    <row r="35" spans="1:15" x14ac:dyDescent="0.2">
      <c r="A35" s="550" t="s">
        <v>77</v>
      </c>
      <c r="B35" s="542"/>
      <c r="C35" s="542"/>
      <c r="D35" s="551" t="s">
        <v>78</v>
      </c>
      <c r="E35" s="552"/>
      <c r="F35" s="83"/>
      <c r="G35" s="83"/>
      <c r="H35" s="65"/>
      <c r="I35" s="65"/>
      <c r="J35" s="65"/>
      <c r="K35" s="37"/>
      <c r="L35" s="79"/>
      <c r="M35" s="37"/>
      <c r="N35" s="75"/>
      <c r="O35" s="84"/>
    </row>
    <row r="36" spans="1:15" x14ac:dyDescent="0.2">
      <c r="A36" s="553" t="s">
        <v>79</v>
      </c>
      <c r="B36" s="554"/>
      <c r="C36" s="554"/>
      <c r="D36" s="555" t="s">
        <v>84</v>
      </c>
      <c r="E36" s="556"/>
      <c r="F36" s="85"/>
      <c r="G36" s="85"/>
      <c r="H36" s="53"/>
      <c r="I36" s="53"/>
      <c r="J36" s="53"/>
      <c r="K36" s="37"/>
      <c r="L36" s="79"/>
      <c r="M36" s="37"/>
      <c r="N36" s="75"/>
      <c r="O36" s="84"/>
    </row>
    <row r="37" spans="1:15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4"/>
      <c r="L37" s="32"/>
      <c r="M37" s="75"/>
      <c r="N37" s="75"/>
      <c r="O37" s="86"/>
    </row>
    <row r="38" spans="1:15" x14ac:dyDescent="0.2">
      <c r="A38" s="24" t="s">
        <v>80</v>
      </c>
      <c r="B38" s="25"/>
      <c r="C38" s="25"/>
      <c r="D38" s="25"/>
      <c r="E38" s="25"/>
      <c r="F38" s="25"/>
      <c r="G38" s="25"/>
      <c r="H38" s="25"/>
      <c r="I38" s="25"/>
      <c r="J38" s="25"/>
      <c r="K38" s="84"/>
      <c r="L38" s="32"/>
      <c r="M38" s="75"/>
      <c r="N38" s="75"/>
      <c r="O38" s="86"/>
    </row>
    <row r="39" spans="1:15" x14ac:dyDescent="0.2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84"/>
      <c r="L39" s="32"/>
      <c r="M39" s="75"/>
      <c r="N39" s="75"/>
      <c r="O39" s="86"/>
    </row>
    <row r="40" spans="1:15" x14ac:dyDescent="0.2">
      <c r="A40" s="548"/>
      <c r="B40" s="549"/>
      <c r="C40" s="549"/>
      <c r="D40" s="510" t="s">
        <v>76</v>
      </c>
      <c r="E40" s="433"/>
      <c r="F40" s="510" t="s">
        <v>49</v>
      </c>
      <c r="G40" s="437"/>
      <c r="H40" s="437"/>
      <c r="I40" s="437"/>
      <c r="J40" s="438"/>
      <c r="K40" s="84"/>
      <c r="L40" s="32"/>
      <c r="M40" s="75"/>
      <c r="N40" s="75"/>
      <c r="O40" s="86"/>
    </row>
    <row r="41" spans="1:15" x14ac:dyDescent="0.2">
      <c r="A41" s="545"/>
      <c r="B41" s="546"/>
      <c r="C41" s="546"/>
      <c r="D41" s="547"/>
      <c r="E41" s="433"/>
      <c r="F41" s="80">
        <f>F8</f>
        <v>2009</v>
      </c>
      <c r="G41" s="80">
        <f>G8</f>
        <v>2010</v>
      </c>
      <c r="H41" s="80">
        <f>H8</f>
        <v>2011</v>
      </c>
      <c r="I41" s="80">
        <f>I8</f>
        <v>2012</v>
      </c>
      <c r="J41" s="80">
        <f>J8</f>
        <v>2013</v>
      </c>
      <c r="K41" s="84"/>
      <c r="L41" s="32"/>
      <c r="M41" s="75"/>
      <c r="N41" s="75"/>
      <c r="O41" s="86"/>
    </row>
    <row r="42" spans="1:15" x14ac:dyDescent="0.2">
      <c r="A42" s="557" t="s">
        <v>81</v>
      </c>
      <c r="B42" s="558"/>
      <c r="C42" s="558"/>
      <c r="D42" s="551" t="str">
        <f>"[kWh/EW/a]"</f>
        <v>[kWh/EW/a]</v>
      </c>
      <c r="E42" s="476"/>
      <c r="F42" s="23" t="str">
        <f>IF(F35="","",F25/F35)</f>
        <v/>
      </c>
      <c r="G42" s="23" t="str">
        <f>IF(G35="","",G25/G35)</f>
        <v/>
      </c>
      <c r="H42" s="23" t="str">
        <f>IF(H35="","",H25/H35)</f>
        <v/>
      </c>
      <c r="I42" s="23" t="str">
        <f>IF(I35="","",I25/I35)</f>
        <v/>
      </c>
      <c r="J42" s="87" t="str">
        <f>IF(J35="","",J25/J35)</f>
        <v/>
      </c>
      <c r="K42" s="88"/>
      <c r="L42" s="86"/>
      <c r="M42" s="75"/>
      <c r="N42" s="75"/>
      <c r="O42" s="86"/>
    </row>
    <row r="43" spans="1:15" x14ac:dyDescent="0.2">
      <c r="A43" s="559" t="s">
        <v>82</v>
      </c>
      <c r="B43" s="560"/>
      <c r="C43" s="560"/>
      <c r="D43" s="555" t="s">
        <v>85</v>
      </c>
      <c r="E43" s="561"/>
      <c r="F43" s="89" t="str">
        <f>IF(F36="","",F25/(F36*365))</f>
        <v/>
      </c>
      <c r="G43" s="89" t="str">
        <f>IF(G36="","",G25/(G36*365))</f>
        <v/>
      </c>
      <c r="H43" s="89" t="str">
        <f>IF(H36="","",H25/(H36*365))</f>
        <v/>
      </c>
      <c r="I43" s="89" t="str">
        <f>IF(I36="","",I25/(I36*365))</f>
        <v/>
      </c>
      <c r="J43" s="90" t="str">
        <f>IF(J36="","",J25/(J36*365))</f>
        <v/>
      </c>
      <c r="K43" s="88"/>
      <c r="L43" s="86"/>
      <c r="M43" s="75"/>
      <c r="N43" s="75"/>
      <c r="O43" s="86"/>
    </row>
    <row r="44" spans="1:1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86"/>
      <c r="L44" s="86"/>
      <c r="M44" s="75"/>
      <c r="N44" s="75"/>
      <c r="O44" s="86"/>
    </row>
    <row r="45" spans="1:15" x14ac:dyDescent="0.2">
      <c r="A45" s="24" t="s">
        <v>83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86"/>
      <c r="M45" s="86"/>
      <c r="N45" s="75"/>
      <c r="O45" s="86"/>
    </row>
    <row r="46" spans="1:15" x14ac:dyDescent="0.2">
      <c r="A46" s="562"/>
      <c r="B46" s="563"/>
      <c r="C46" s="563"/>
      <c r="D46" s="563"/>
      <c r="E46" s="563"/>
      <c r="F46" s="563"/>
      <c r="G46" s="563"/>
      <c r="H46" s="563"/>
      <c r="I46" s="563"/>
      <c r="J46" s="564"/>
      <c r="K46" s="36"/>
      <c r="L46" s="86"/>
      <c r="M46" s="76"/>
      <c r="N46" s="75"/>
      <c r="O46" s="86"/>
    </row>
    <row r="47" spans="1:15" x14ac:dyDescent="0.2">
      <c r="A47" s="565"/>
      <c r="B47" s="566"/>
      <c r="C47" s="566"/>
      <c r="D47" s="566"/>
      <c r="E47" s="566"/>
      <c r="F47" s="566"/>
      <c r="G47" s="566"/>
      <c r="H47" s="566"/>
      <c r="I47" s="566"/>
      <c r="J47" s="567"/>
      <c r="K47" s="91"/>
      <c r="L47" s="86"/>
      <c r="M47" s="75"/>
      <c r="N47" s="75"/>
      <c r="O47" s="86"/>
    </row>
    <row r="48" spans="1:15" x14ac:dyDescent="0.2">
      <c r="A48" s="568"/>
      <c r="B48" s="569"/>
      <c r="C48" s="569"/>
      <c r="D48" s="569"/>
      <c r="E48" s="569"/>
      <c r="F48" s="569"/>
      <c r="G48" s="569"/>
      <c r="H48" s="569"/>
      <c r="I48" s="569"/>
      <c r="J48" s="570"/>
      <c r="K48" s="91"/>
      <c r="L48" s="86"/>
      <c r="M48" s="75"/>
      <c r="N48" s="75"/>
      <c r="O48" s="86"/>
    </row>
  </sheetData>
  <sheetProtection password="CC3D" sheet="1" objects="1" scenarios="1"/>
  <mergeCells count="56">
    <mergeCell ref="A42:C42"/>
    <mergeCell ref="D42:E42"/>
    <mergeCell ref="A43:C43"/>
    <mergeCell ref="D43:E43"/>
    <mergeCell ref="A46:J48"/>
    <mergeCell ref="A41:C41"/>
    <mergeCell ref="D41:E41"/>
    <mergeCell ref="A33:C33"/>
    <mergeCell ref="D33:E33"/>
    <mergeCell ref="F33:J33"/>
    <mergeCell ref="A34:C34"/>
    <mergeCell ref="D34:E34"/>
    <mergeCell ref="A35:C35"/>
    <mergeCell ref="D35:E35"/>
    <mergeCell ref="A36:C36"/>
    <mergeCell ref="D36:E36"/>
    <mergeCell ref="A40:C40"/>
    <mergeCell ref="D40:E40"/>
    <mergeCell ref="F40:J40"/>
    <mergeCell ref="D29:E29"/>
    <mergeCell ref="A23:C23"/>
    <mergeCell ref="D23:E23"/>
    <mergeCell ref="A24:C24"/>
    <mergeCell ref="D24:E24"/>
    <mergeCell ref="A25:C25"/>
    <mergeCell ref="D25:E25"/>
    <mergeCell ref="A26:C26"/>
    <mergeCell ref="D26:E26"/>
    <mergeCell ref="D27:E27"/>
    <mergeCell ref="A28:C28"/>
    <mergeCell ref="D28:E28"/>
    <mergeCell ref="D22:E22"/>
    <mergeCell ref="A15:C15"/>
    <mergeCell ref="D15:E15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D21:E21"/>
    <mergeCell ref="A12:C12"/>
    <mergeCell ref="D12:E12"/>
    <mergeCell ref="A13:C13"/>
    <mergeCell ref="D13:E13"/>
    <mergeCell ref="A14:C14"/>
    <mergeCell ref="D14:E14"/>
    <mergeCell ref="D11:E11"/>
    <mergeCell ref="D7:E7"/>
    <mergeCell ref="F7:J7"/>
    <mergeCell ref="D8:E8"/>
    <mergeCell ref="D9:E9"/>
    <mergeCell ref="D10:E10"/>
  </mergeCells>
  <pageMargins left="0.70866141732283472" right="0.70866141732283472" top="0.78740157480314965" bottom="0.78740157480314965" header="0.31496062992125984" footer="0.31496062992125984"/>
  <pageSetup paperSize="9" scale="67" orientation="landscape" r:id="rId1"/>
  <headerFooter>
    <oddFooter>&amp;L&amp;8Energieverbrauchsanalyse ARA&amp;C&amp;8&amp;F&amp;R&amp;8&amp;D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activeCell="F21" sqref="F21"/>
    </sheetView>
  </sheetViews>
  <sheetFormatPr baseColWidth="10" defaultRowHeight="12.75" x14ac:dyDescent="0.2"/>
  <cols>
    <col min="1" max="1" width="3.88671875" style="359" customWidth="1"/>
    <col min="2" max="2" width="3.33203125" style="359" customWidth="1"/>
    <col min="3" max="3" width="20.6640625" style="359" customWidth="1"/>
    <col min="4" max="4" width="9.88671875" style="359" customWidth="1"/>
    <col min="5" max="5" width="6.33203125" style="359" customWidth="1"/>
    <col min="6" max="6" width="9.44140625" style="359" customWidth="1"/>
    <col min="7" max="7" width="11" style="359" customWidth="1"/>
    <col min="8" max="16384" width="11.5546875" style="359"/>
  </cols>
  <sheetData>
    <row r="1" spans="1:12" x14ac:dyDescent="0.2">
      <c r="A1" s="24" t="s">
        <v>86</v>
      </c>
      <c r="B1" s="25"/>
      <c r="C1" s="25"/>
      <c r="D1" s="25"/>
      <c r="E1" s="25"/>
      <c r="F1" s="25"/>
      <c r="G1" s="25"/>
      <c r="H1" s="25"/>
      <c r="I1" s="25"/>
      <c r="J1" s="27"/>
      <c r="K1" s="358"/>
      <c r="L1" s="27">
        <f>Titelblatt!G12</f>
        <v>0</v>
      </c>
    </row>
    <row r="2" spans="1:12" x14ac:dyDescent="0.2">
      <c r="A2" s="24"/>
      <c r="B2" s="25"/>
      <c r="C2" s="28"/>
      <c r="D2" s="25"/>
      <c r="E2" s="25"/>
      <c r="F2" s="25"/>
      <c r="G2" s="25"/>
      <c r="H2" s="25"/>
      <c r="I2" s="25"/>
      <c r="J2" s="25"/>
      <c r="K2" s="25"/>
      <c r="L2" s="168" t="str">
        <f>Titelblatt!G31</f>
        <v>XX.XX.2016</v>
      </c>
    </row>
    <row r="3" spans="1:12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x14ac:dyDescent="0.2">
      <c r="A5" s="574"/>
      <c r="B5" s="575"/>
      <c r="C5" s="576"/>
      <c r="D5" s="577" t="s">
        <v>87</v>
      </c>
      <c r="E5" s="578"/>
      <c r="F5" s="173" t="s">
        <v>88</v>
      </c>
      <c r="G5" s="579" t="s">
        <v>89</v>
      </c>
      <c r="H5" s="25"/>
      <c r="I5" s="86"/>
      <c r="J5" s="86"/>
      <c r="K5" s="86"/>
      <c r="L5" s="86"/>
    </row>
    <row r="6" spans="1:12" x14ac:dyDescent="0.2">
      <c r="A6" s="581"/>
      <c r="B6" s="582"/>
      <c r="C6" s="583"/>
      <c r="D6" s="92" t="s">
        <v>90</v>
      </c>
      <c r="E6" s="360" t="s">
        <v>91</v>
      </c>
      <c r="F6" s="92" t="s">
        <v>90</v>
      </c>
      <c r="G6" s="580"/>
      <c r="H6" s="25"/>
      <c r="I6" s="25"/>
      <c r="J6" s="25"/>
      <c r="K6" s="25"/>
      <c r="L6" s="25"/>
    </row>
    <row r="7" spans="1:12" x14ac:dyDescent="0.2">
      <c r="A7" s="584"/>
      <c r="B7" s="585"/>
      <c r="C7" s="586"/>
      <c r="D7" s="93" t="s">
        <v>65</v>
      </c>
      <c r="E7" s="361" t="s">
        <v>92</v>
      </c>
      <c r="F7" s="93" t="s">
        <v>65</v>
      </c>
      <c r="G7" s="362" t="s">
        <v>92</v>
      </c>
      <c r="H7" s="25"/>
      <c r="I7" s="25"/>
      <c r="J7" s="25"/>
      <c r="K7" s="25"/>
      <c r="L7" s="25"/>
    </row>
    <row r="8" spans="1:12" x14ac:dyDescent="0.2">
      <c r="A8" s="571"/>
      <c r="B8" s="572"/>
      <c r="C8" s="573"/>
      <c r="D8" s="94"/>
      <c r="E8" s="363"/>
      <c r="F8" s="364"/>
      <c r="G8" s="365"/>
      <c r="H8" s="170"/>
      <c r="I8" s="170"/>
      <c r="J8" s="170"/>
      <c r="K8" s="170"/>
      <c r="L8" s="170"/>
    </row>
    <row r="9" spans="1:12" x14ac:dyDescent="0.2">
      <c r="A9" s="589" t="s">
        <v>93</v>
      </c>
      <c r="B9" s="572"/>
      <c r="C9" s="573"/>
      <c r="D9" s="95">
        <f>'Formular B'!$J$24</f>
        <v>0</v>
      </c>
      <c r="E9" s="366"/>
      <c r="F9" s="95"/>
      <c r="G9" s="96"/>
      <c r="H9" s="170"/>
      <c r="I9" s="170"/>
      <c r="J9" s="170"/>
      <c r="K9" s="170"/>
      <c r="L9" s="170"/>
    </row>
    <row r="10" spans="1:12" x14ac:dyDescent="0.2">
      <c r="A10" s="590" t="s">
        <v>94</v>
      </c>
      <c r="B10" s="591"/>
      <c r="C10" s="592"/>
      <c r="D10" s="97">
        <f>'Formular B'!$J$23</f>
        <v>0</v>
      </c>
      <c r="E10" s="367"/>
      <c r="F10" s="368"/>
      <c r="G10" s="369"/>
      <c r="H10" s="170"/>
      <c r="I10" s="25"/>
      <c r="J10" s="25"/>
      <c r="K10" s="86"/>
      <c r="L10" s="86"/>
    </row>
    <row r="11" spans="1:12" x14ac:dyDescent="0.2">
      <c r="A11" s="593" t="s">
        <v>95</v>
      </c>
      <c r="B11" s="587"/>
      <c r="C11" s="588"/>
      <c r="D11" s="98">
        <f>SUM(D9:D10)</f>
        <v>0</v>
      </c>
      <c r="E11" s="99">
        <v>1</v>
      </c>
      <c r="F11" s="98"/>
      <c r="G11" s="100"/>
      <c r="H11" s="25"/>
      <c r="I11" s="25"/>
      <c r="J11" s="25"/>
      <c r="K11" s="86"/>
      <c r="L11" s="86"/>
    </row>
    <row r="12" spans="1:12" x14ac:dyDescent="0.2">
      <c r="A12" s="571"/>
      <c r="B12" s="572"/>
      <c r="C12" s="572"/>
      <c r="D12" s="101"/>
      <c r="E12" s="370"/>
      <c r="F12" s="371"/>
      <c r="G12" s="372"/>
      <c r="H12" s="25"/>
      <c r="I12" s="25"/>
      <c r="J12" s="25"/>
      <c r="K12" s="86"/>
      <c r="L12" s="86"/>
    </row>
    <row r="13" spans="1:12" x14ac:dyDescent="0.2">
      <c r="A13" s="594" t="s">
        <v>96</v>
      </c>
      <c r="B13" s="533" t="s">
        <v>97</v>
      </c>
      <c r="C13" s="597"/>
      <c r="D13" s="597"/>
      <c r="E13" s="597"/>
      <c r="F13" s="597"/>
      <c r="G13" s="598"/>
      <c r="H13" s="25"/>
      <c r="I13" s="25"/>
      <c r="J13" s="25"/>
      <c r="K13" s="86"/>
      <c r="L13" s="86"/>
    </row>
    <row r="14" spans="1:12" x14ac:dyDescent="0.2">
      <c r="A14" s="595"/>
      <c r="B14" s="373">
        <v>1</v>
      </c>
      <c r="C14" s="172" t="s">
        <v>27</v>
      </c>
      <c r="D14" s="102"/>
      <c r="E14" s="374" t="str">
        <f>IF(D14=0,"",D14/$D$11)</f>
        <v/>
      </c>
      <c r="F14" s="375">
        <f>IF(D14=0,0,0.5*'Formular B'!J35*'Formular A'!V14)</f>
        <v>0</v>
      </c>
      <c r="G14" s="376" t="str">
        <f>IF(F14=0,"",D14/F14-1)</f>
        <v/>
      </c>
      <c r="H14" s="25"/>
      <c r="I14" s="25"/>
      <c r="J14" s="25"/>
      <c r="K14" s="86"/>
      <c r="L14" s="86"/>
    </row>
    <row r="15" spans="1:12" x14ac:dyDescent="0.2">
      <c r="A15" s="595"/>
      <c r="B15" s="373">
        <v>2</v>
      </c>
      <c r="C15" s="172" t="s">
        <v>29</v>
      </c>
      <c r="D15" s="102"/>
      <c r="E15" s="374" t="str">
        <f>IF(D15=0,"",D15/$D$11)</f>
        <v/>
      </c>
      <c r="F15" s="375">
        <f>IF(D15=0,0,3.6773*('Formular B'!J35^(-0.1236))*'Formular B'!J35)</f>
        <v>0</v>
      </c>
      <c r="G15" s="376" t="str">
        <f>IF(F15=0,"",D15/F15-1)</f>
        <v/>
      </c>
      <c r="H15" s="25"/>
      <c r="I15" s="25"/>
      <c r="J15" s="25"/>
      <c r="K15" s="86"/>
      <c r="L15" s="86"/>
    </row>
    <row r="16" spans="1:12" x14ac:dyDescent="0.2">
      <c r="A16" s="595"/>
      <c r="B16" s="377">
        <v>3</v>
      </c>
      <c r="C16" s="103" t="s">
        <v>30</v>
      </c>
      <c r="D16" s="104"/>
      <c r="E16" s="374" t="str">
        <f t="shared" ref="E16:E21" si="0">IF(D16=0,"",D16/$D$11)</f>
        <v/>
      </c>
      <c r="F16" s="378">
        <f>IF(D16=0,0,0.5*'Formular B'!J35*'Formular A'!V16)</f>
        <v>0</v>
      </c>
      <c r="G16" s="376" t="str">
        <f t="shared" ref="G16:G21" si="1">IF(F16=0,"",D16/F16-1)</f>
        <v/>
      </c>
      <c r="H16" s="25"/>
      <c r="I16" s="25"/>
      <c r="J16" s="25"/>
      <c r="K16" s="86"/>
      <c r="L16" s="86"/>
    </row>
    <row r="17" spans="1:12" ht="25.5" x14ac:dyDescent="0.2">
      <c r="A17" s="595"/>
      <c r="B17" s="377">
        <v>4</v>
      </c>
      <c r="C17" s="105" t="s">
        <v>31</v>
      </c>
      <c r="D17" s="104"/>
      <c r="E17" s="374" t="str">
        <f t="shared" si="0"/>
        <v/>
      </c>
      <c r="F17" s="378">
        <f>IF(D17=0,0,IF('Formular A'!Q17="Festbett",102.75*('Formular B'!J35^(-0.1236))*'Formular B'!J35,IF('Formular A'!Q17="Wirbelbett",118.97*('Formular B'!J35^(-0.1236))*'Formular B'!J35,88.04*('Formular B'!J35^(-0.1236))*'Formular B'!J35)))</f>
        <v>0</v>
      </c>
      <c r="G17" s="376" t="str">
        <f t="shared" si="1"/>
        <v/>
      </c>
      <c r="H17" s="25"/>
      <c r="I17" s="25"/>
      <c r="J17" s="25"/>
      <c r="K17" s="86"/>
      <c r="L17" s="86"/>
    </row>
    <row r="18" spans="1:12" x14ac:dyDescent="0.2">
      <c r="A18" s="595"/>
      <c r="B18" s="377">
        <v>5</v>
      </c>
      <c r="C18" s="171" t="s">
        <v>98</v>
      </c>
      <c r="D18" s="104"/>
      <c r="E18" s="374" t="str">
        <f t="shared" si="0"/>
        <v/>
      </c>
      <c r="F18" s="378">
        <f>IF(D18=0,0,IF('Formular A'!Q18="Kontinuierlicher Filter",0.8*(12.276*('Formular B'!J35^(-0.1236))*'Formular B'!J35)+('Formular A'!V19-3)*0.5*'Formular B'!J35,(12.276*('Formular B'!J35^(-0.1236))*'Formular B'!J35)+('Formular A'!V19-3)*0.5*'Formular B'!J35))</f>
        <v>0</v>
      </c>
      <c r="G18" s="376" t="str">
        <f t="shared" si="1"/>
        <v/>
      </c>
      <c r="H18" s="29"/>
      <c r="I18" s="25"/>
      <c r="J18" s="25"/>
      <c r="K18" s="86"/>
      <c r="L18" s="86"/>
    </row>
    <row r="19" spans="1:12" x14ac:dyDescent="0.2">
      <c r="A19" s="595"/>
      <c r="B19" s="377">
        <v>6</v>
      </c>
      <c r="C19" s="171" t="s">
        <v>99</v>
      </c>
      <c r="D19" s="104"/>
      <c r="E19" s="374" t="str">
        <f t="shared" si="0"/>
        <v/>
      </c>
      <c r="F19" s="378">
        <f>IF(D19=0,0,6.5976*('Formular B'!J35^(-0.1236))*'Formular B'!J35)</f>
        <v>0</v>
      </c>
      <c r="G19" s="376" t="str">
        <f t="shared" si="1"/>
        <v/>
      </c>
      <c r="H19" s="24"/>
      <c r="I19" s="24"/>
      <c r="J19" s="24"/>
      <c r="K19" s="106"/>
      <c r="L19" s="106"/>
    </row>
    <row r="20" spans="1:12" x14ac:dyDescent="0.2">
      <c r="A20" s="595"/>
      <c r="B20" s="377">
        <v>7</v>
      </c>
      <c r="C20" s="103" t="s">
        <v>100</v>
      </c>
      <c r="D20" s="104"/>
      <c r="E20" s="374" t="str">
        <f t="shared" si="0"/>
        <v/>
      </c>
      <c r="F20" s="378">
        <f>IF(D20=0,0,IF('Formular A'!Q21="Siebbandpresse",0.76*3.1366*('Formular B'!J35^(-0.1236))*'Formular B'!J35,IF('Formular A'!Q21="Kammerfilterpresse",1.57*3.1366*('Formular B'!J35^(-0.1236))*'Formular B'!J35,3.1366*('Formular B'!J35^(-0.1236))*'Formular B'!J35)))</f>
        <v>0</v>
      </c>
      <c r="G20" s="376" t="str">
        <f t="shared" si="1"/>
        <v/>
      </c>
      <c r="H20" s="25"/>
      <c r="I20" s="25"/>
      <c r="J20" s="25"/>
      <c r="K20" s="86"/>
      <c r="L20" s="86"/>
    </row>
    <row r="21" spans="1:12" ht="25.5" x14ac:dyDescent="0.2">
      <c r="A21" s="595"/>
      <c r="B21" s="377">
        <v>8</v>
      </c>
      <c r="C21" s="103" t="s">
        <v>101</v>
      </c>
      <c r="D21" s="104"/>
      <c r="E21" s="374" t="str">
        <f t="shared" si="0"/>
        <v/>
      </c>
      <c r="F21" s="378">
        <f>IF(D21=0,0,IF('Formular A'!Q22="Seihtisch/Siebtrommel",0.5*7.8955*('Formular B'!J35^(-0.1236))*'Formular B'!J35,7.8955*('Formular B'!J35^(-0.1236))*'Formular B'!J35))</f>
        <v>0</v>
      </c>
      <c r="G21" s="376" t="str">
        <f t="shared" si="1"/>
        <v/>
      </c>
      <c r="H21" s="25"/>
      <c r="I21" s="25"/>
      <c r="J21" s="25"/>
      <c r="K21" s="86"/>
      <c r="L21" s="86"/>
    </row>
    <row r="22" spans="1:12" x14ac:dyDescent="0.2">
      <c r="A22" s="595"/>
      <c r="B22" s="599" t="s">
        <v>102</v>
      </c>
      <c r="C22" s="600"/>
      <c r="D22" s="600"/>
      <c r="E22" s="600"/>
      <c r="F22" s="600"/>
      <c r="G22" s="601"/>
      <c r="H22" s="25"/>
      <c r="I22" s="25"/>
      <c r="J22" s="25"/>
      <c r="K22" s="86"/>
      <c r="L22" s="86"/>
    </row>
    <row r="23" spans="1:12" x14ac:dyDescent="0.2">
      <c r="A23" s="595"/>
      <c r="B23" s="373">
        <v>10</v>
      </c>
      <c r="C23" s="107" t="s">
        <v>105</v>
      </c>
      <c r="D23" s="102"/>
      <c r="E23" s="374" t="str">
        <f>IF(D23=0,"",D23/$D$11)</f>
        <v/>
      </c>
      <c r="F23" s="379"/>
      <c r="G23" s="380" t="str">
        <f>IF(F23="","",#REF!/F23-1)</f>
        <v/>
      </c>
      <c r="H23" s="25"/>
      <c r="I23" s="25"/>
      <c r="J23" s="25"/>
      <c r="K23" s="86"/>
      <c r="L23" s="86"/>
    </row>
    <row r="24" spans="1:12" x14ac:dyDescent="0.2">
      <c r="A24" s="595"/>
      <c r="B24" s="377">
        <v>11</v>
      </c>
      <c r="C24" s="169"/>
      <c r="D24" s="104"/>
      <c r="E24" s="374" t="str">
        <f>IF(D24=0,"",D24/$D$11)</f>
        <v/>
      </c>
      <c r="F24" s="381"/>
      <c r="G24" s="382" t="str">
        <f>IF(F24="","",D22/F24-1)</f>
        <v/>
      </c>
      <c r="H24" s="25"/>
      <c r="I24" s="25"/>
      <c r="J24" s="25"/>
      <c r="K24" s="25"/>
      <c r="L24" s="25"/>
    </row>
    <row r="25" spans="1:12" x14ac:dyDescent="0.2">
      <c r="A25" s="595"/>
      <c r="B25" s="377">
        <v>12</v>
      </c>
      <c r="C25" s="169"/>
      <c r="D25" s="104"/>
      <c r="E25" s="374" t="str">
        <f>IF(D25=0,"",D25/$D$11)</f>
        <v/>
      </c>
      <c r="F25" s="381"/>
      <c r="G25" s="382" t="str">
        <f>IF(F25="","",D23/F25-1)</f>
        <v/>
      </c>
      <c r="H25" s="25"/>
      <c r="I25" s="25"/>
      <c r="J25" s="25"/>
      <c r="K25" s="25"/>
      <c r="L25" s="25"/>
    </row>
    <row r="26" spans="1:12" x14ac:dyDescent="0.2">
      <c r="A26" s="595"/>
      <c r="B26" s="377">
        <v>13</v>
      </c>
      <c r="C26" s="169"/>
      <c r="D26" s="104"/>
      <c r="E26" s="374" t="str">
        <f>IF(D26=0,"",D26/$D$11)</f>
        <v/>
      </c>
      <c r="F26" s="381"/>
      <c r="G26" s="382" t="str">
        <f>IF(F26="","",D24/F26-1)</f>
        <v/>
      </c>
      <c r="H26" s="25"/>
      <c r="I26" s="25"/>
      <c r="J26" s="25"/>
      <c r="K26" s="25"/>
      <c r="L26" s="25"/>
    </row>
    <row r="27" spans="1:12" x14ac:dyDescent="0.2">
      <c r="A27" s="596"/>
      <c r="B27" s="362">
        <v>14</v>
      </c>
      <c r="C27" s="108"/>
      <c r="D27" s="109"/>
      <c r="E27" s="374" t="str">
        <f>IF(D27=0,"",D27/$D$11)</f>
        <v/>
      </c>
      <c r="F27" s="383"/>
      <c r="G27" s="384" t="str">
        <f>IF(F27="","",D25/F27-1)</f>
        <v/>
      </c>
      <c r="H27" s="25"/>
      <c r="I27" s="25"/>
      <c r="J27" s="25"/>
      <c r="K27" s="25"/>
      <c r="L27" s="25"/>
    </row>
    <row r="28" spans="1:12" x14ac:dyDescent="0.2">
      <c r="A28" s="110" t="s">
        <v>103</v>
      </c>
      <c r="B28" s="385"/>
      <c r="C28" s="386"/>
      <c r="D28" s="112">
        <f>SUMIF(F14:F21,"&lt;&gt;",D14:D21)+SUMIF(F23:F27,"&lt;&gt;",D23:D27)</f>
        <v>0</v>
      </c>
      <c r="E28" s="387" t="e">
        <f>D28/D11</f>
        <v>#DIV/0!</v>
      </c>
      <c r="F28" s="388">
        <f>SUM(F14:F21)+SUM(F23:F27)</f>
        <v>0</v>
      </c>
      <c r="G28" s="389" t="e">
        <f>D28/F28-1</f>
        <v>#DIV/0!</v>
      </c>
      <c r="H28" s="25"/>
      <c r="I28" s="25"/>
      <c r="J28" s="25"/>
      <c r="K28" s="25"/>
      <c r="L28" s="25"/>
    </row>
    <row r="29" spans="1:12" x14ac:dyDescent="0.2">
      <c r="A29" s="544" t="s">
        <v>104</v>
      </c>
      <c r="B29" s="587"/>
      <c r="C29" s="588"/>
      <c r="D29" s="113">
        <f>SUM(D14:D21)+SUM(D23:D27)</f>
        <v>0</v>
      </c>
      <c r="E29" s="99" t="e">
        <f>D29/D11</f>
        <v>#DIV/0!</v>
      </c>
      <c r="F29" s="114"/>
      <c r="G29" s="115"/>
      <c r="H29" s="25"/>
      <c r="I29" s="25"/>
      <c r="J29" s="25"/>
      <c r="K29" s="25"/>
      <c r="L29" s="25"/>
    </row>
    <row r="30" spans="1:12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</sheetData>
  <sheetProtection password="CC3D" sheet="1" objects="1" scenarios="1"/>
  <mergeCells count="14">
    <mergeCell ref="A29:C29"/>
    <mergeCell ref="A9:C9"/>
    <mergeCell ref="A10:C10"/>
    <mergeCell ref="A11:C11"/>
    <mergeCell ref="A12:C12"/>
    <mergeCell ref="A13:A27"/>
    <mergeCell ref="B13:G13"/>
    <mergeCell ref="B22:G22"/>
    <mergeCell ref="A8:C8"/>
    <mergeCell ref="A5:C5"/>
    <mergeCell ref="D5:E5"/>
    <mergeCell ref="G5:G6"/>
    <mergeCell ref="A6:C6"/>
    <mergeCell ref="A7:C7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  <headerFooter>
    <oddFooter>&amp;L&amp;8Energieverbrauchsanalyse ARA&amp;C&amp;8&amp;F&amp;R&amp;8&amp;D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zoomScaleNormal="100" workbookViewId="0">
      <selection activeCell="G19" sqref="G19"/>
    </sheetView>
  </sheetViews>
  <sheetFormatPr baseColWidth="10" defaultRowHeight="15" x14ac:dyDescent="0.2"/>
  <cols>
    <col min="1" max="1" width="2.33203125" customWidth="1"/>
    <col min="3" max="3" width="10.88671875" customWidth="1"/>
    <col min="4" max="4" width="3.109375" customWidth="1"/>
    <col min="5" max="5" width="6" customWidth="1"/>
    <col min="6" max="6" width="3" customWidth="1"/>
    <col min="7" max="7" width="5.44140625" customWidth="1"/>
    <col min="8" max="8" width="6" customWidth="1"/>
    <col min="9" max="9" width="6.44140625" customWidth="1"/>
    <col min="10" max="10" width="5.33203125" customWidth="1"/>
    <col min="11" max="11" width="6.21875" customWidth="1"/>
    <col min="12" max="12" width="6.33203125" customWidth="1"/>
    <col min="13" max="13" width="8.5546875" customWidth="1"/>
    <col min="14" max="14" width="6" customWidth="1"/>
    <col min="15" max="15" width="6.5546875" customWidth="1"/>
    <col min="16" max="16" width="7" customWidth="1"/>
    <col min="17" max="17" width="7.21875" customWidth="1"/>
    <col min="18" max="18" width="8.21875" customWidth="1"/>
  </cols>
  <sheetData>
    <row r="1" spans="1:19" x14ac:dyDescent="0.2">
      <c r="A1" s="24" t="s">
        <v>106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74"/>
      <c r="N1" s="175"/>
      <c r="O1" s="175"/>
      <c r="P1" s="174"/>
      <c r="Q1" s="176"/>
      <c r="R1" s="27">
        <f>'Formular A'!$AD$1</f>
        <v>0</v>
      </c>
      <c r="S1" s="25"/>
    </row>
    <row r="2" spans="1:19" x14ac:dyDescent="0.2">
      <c r="A2" s="24"/>
      <c r="B2" s="25"/>
      <c r="C2" s="28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9"/>
      <c r="P2" s="174"/>
      <c r="Q2" s="176"/>
      <c r="R2" s="168" t="str">
        <f>'Formular B'!$O$2</f>
        <v>XX.XX.2016</v>
      </c>
      <c r="S2" s="25"/>
    </row>
    <row r="3" spans="1:19" x14ac:dyDescent="0.2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8"/>
      <c r="R3" s="177"/>
      <c r="S3" s="179"/>
    </row>
    <row r="4" spans="1:19" x14ac:dyDescent="0.2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80"/>
      <c r="R4" s="179"/>
      <c r="S4" s="179"/>
    </row>
    <row r="5" spans="1:19" x14ac:dyDescent="0.2">
      <c r="A5" s="181" t="s">
        <v>107</v>
      </c>
      <c r="B5" s="181" t="s">
        <v>108</v>
      </c>
      <c r="C5" s="179"/>
      <c r="D5" s="179"/>
      <c r="E5" s="179"/>
      <c r="F5" s="179"/>
      <c r="G5" s="633">
        <f>'Formular B'!$J$28</f>
        <v>0</v>
      </c>
      <c r="H5" s="634"/>
      <c r="I5" s="181" t="s">
        <v>109</v>
      </c>
      <c r="J5" s="179"/>
      <c r="K5" s="182" t="s">
        <v>110</v>
      </c>
      <c r="L5" s="179"/>
      <c r="M5" s="179"/>
      <c r="N5" s="179"/>
      <c r="O5" s="179"/>
      <c r="P5" s="179"/>
      <c r="Q5" s="180"/>
      <c r="R5" s="179"/>
      <c r="S5" s="179"/>
    </row>
    <row r="6" spans="1:19" x14ac:dyDescent="0.2">
      <c r="A6" s="181" t="s">
        <v>111</v>
      </c>
      <c r="B6" s="181" t="s">
        <v>112</v>
      </c>
      <c r="C6" s="181"/>
      <c r="D6" s="181"/>
      <c r="E6" s="181"/>
      <c r="F6" s="181"/>
      <c r="G6" s="633">
        <f>'Formular B'!$J$19+(2*('Formular B'!$J$25))</f>
        <v>0</v>
      </c>
      <c r="H6" s="634"/>
      <c r="I6" s="181" t="s">
        <v>109</v>
      </c>
      <c r="J6" s="181"/>
      <c r="K6" s="183" t="s">
        <v>113</v>
      </c>
      <c r="L6" s="181"/>
      <c r="M6" s="181"/>
      <c r="N6" s="181"/>
      <c r="O6" s="181"/>
      <c r="P6" s="181"/>
      <c r="Q6" s="184"/>
      <c r="R6" s="181"/>
      <c r="S6" s="181"/>
    </row>
    <row r="7" spans="1:19" x14ac:dyDescent="0.2">
      <c r="A7" s="181"/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80"/>
      <c r="R7" s="179"/>
      <c r="S7" s="179"/>
    </row>
    <row r="8" spans="1:19" x14ac:dyDescent="0.2">
      <c r="A8" s="185" t="s">
        <v>16</v>
      </c>
      <c r="B8" s="635" t="s">
        <v>114</v>
      </c>
      <c r="C8" s="508"/>
      <c r="D8" s="636" t="s">
        <v>115</v>
      </c>
      <c r="E8" s="637"/>
      <c r="F8" s="637"/>
      <c r="G8" s="637"/>
      <c r="H8" s="637"/>
      <c r="I8" s="637"/>
      <c r="J8" s="637"/>
      <c r="K8" s="638" t="s">
        <v>116</v>
      </c>
      <c r="L8" s="637"/>
      <c r="M8" s="186" t="s">
        <v>117</v>
      </c>
      <c r="N8" s="632" t="s">
        <v>118</v>
      </c>
      <c r="O8" s="552"/>
      <c r="P8" s="186" t="s">
        <v>119</v>
      </c>
      <c r="Q8" s="623" t="s">
        <v>120</v>
      </c>
      <c r="R8" s="186" t="s">
        <v>121</v>
      </c>
      <c r="S8" s="184"/>
    </row>
    <row r="9" spans="1:19" x14ac:dyDescent="0.2">
      <c r="A9" s="187"/>
      <c r="B9" s="625"/>
      <c r="C9" s="626"/>
      <c r="D9" s="627" t="s">
        <v>122</v>
      </c>
      <c r="E9" s="628"/>
      <c r="F9" s="628"/>
      <c r="G9" s="628"/>
      <c r="H9" s="561"/>
      <c r="I9" s="627" t="s">
        <v>123</v>
      </c>
      <c r="J9" s="628"/>
      <c r="K9" s="629"/>
      <c r="L9" s="630"/>
      <c r="M9" s="188"/>
      <c r="N9" s="627"/>
      <c r="O9" s="631"/>
      <c r="P9" s="189"/>
      <c r="Q9" s="624"/>
      <c r="R9" s="189"/>
      <c r="S9" s="190"/>
    </row>
    <row r="10" spans="1:19" x14ac:dyDescent="0.2">
      <c r="A10" s="191"/>
      <c r="B10" s="614"/>
      <c r="C10" s="615"/>
      <c r="D10" s="616" t="s">
        <v>124</v>
      </c>
      <c r="E10" s="617"/>
      <c r="F10" s="618" t="s">
        <v>125</v>
      </c>
      <c r="G10" s="617"/>
      <c r="H10" s="192" t="s">
        <v>126</v>
      </c>
      <c r="I10" s="193" t="s">
        <v>126</v>
      </c>
      <c r="J10" s="194" t="s">
        <v>91</v>
      </c>
      <c r="K10" s="195" t="s">
        <v>127</v>
      </c>
      <c r="L10" s="194" t="s">
        <v>128</v>
      </c>
      <c r="M10" s="196" t="s">
        <v>126</v>
      </c>
      <c r="N10" s="193" t="s">
        <v>126</v>
      </c>
      <c r="O10" s="192" t="s">
        <v>129</v>
      </c>
      <c r="P10" s="197"/>
      <c r="Q10" s="198"/>
      <c r="R10" s="199"/>
      <c r="S10" s="200"/>
    </row>
    <row r="11" spans="1:19" x14ac:dyDescent="0.2">
      <c r="A11" s="201"/>
      <c r="B11" s="619"/>
      <c r="C11" s="620"/>
      <c r="D11" s="202" t="s">
        <v>130</v>
      </c>
      <c r="E11" s="203" t="s">
        <v>65</v>
      </c>
      <c r="F11" s="203" t="s">
        <v>130</v>
      </c>
      <c r="G11" s="203" t="s">
        <v>65</v>
      </c>
      <c r="H11" s="204" t="s">
        <v>65</v>
      </c>
      <c r="I11" s="205" t="s">
        <v>65</v>
      </c>
      <c r="J11" s="206" t="s">
        <v>92</v>
      </c>
      <c r="K11" s="207" t="s">
        <v>131</v>
      </c>
      <c r="L11" s="202" t="s">
        <v>131</v>
      </c>
      <c r="M11" s="208" t="s">
        <v>132</v>
      </c>
      <c r="N11" s="205" t="s">
        <v>133</v>
      </c>
      <c r="O11" s="209" t="s">
        <v>92</v>
      </c>
      <c r="P11" s="210" t="s">
        <v>134</v>
      </c>
      <c r="Q11" s="210"/>
      <c r="R11" s="211"/>
      <c r="S11" s="212"/>
    </row>
    <row r="12" spans="1:19" x14ac:dyDescent="0.2">
      <c r="A12" s="213"/>
      <c r="B12" s="621"/>
      <c r="C12" s="622"/>
      <c r="D12" s="214"/>
      <c r="E12" s="215" t="s">
        <v>135</v>
      </c>
      <c r="F12" s="215"/>
      <c r="G12" s="215" t="s">
        <v>136</v>
      </c>
      <c r="H12" s="216" t="s">
        <v>137</v>
      </c>
      <c r="I12" s="217" t="s">
        <v>138</v>
      </c>
      <c r="J12" s="218" t="s">
        <v>139</v>
      </c>
      <c r="K12" s="219" t="s">
        <v>140</v>
      </c>
      <c r="L12" s="218" t="s">
        <v>141</v>
      </c>
      <c r="M12" s="220" t="s">
        <v>142</v>
      </c>
      <c r="N12" s="217" t="s">
        <v>143</v>
      </c>
      <c r="O12" s="221" t="s">
        <v>144</v>
      </c>
      <c r="P12" s="220" t="s">
        <v>145</v>
      </c>
      <c r="Q12" s="220"/>
      <c r="R12" s="220"/>
      <c r="S12" s="222"/>
    </row>
    <row r="13" spans="1:19" x14ac:dyDescent="0.2">
      <c r="A13" s="223"/>
      <c r="B13" s="608"/>
      <c r="C13" s="609"/>
      <c r="D13" s="224"/>
      <c r="E13" s="225"/>
      <c r="F13" s="226"/>
      <c r="G13" s="225"/>
      <c r="H13" s="227">
        <f>E13+G13</f>
        <v>0</v>
      </c>
      <c r="I13" s="228">
        <f>IF(D13="E",(E13*2)+(IF(F13="E",(G13*2),G13)),E13+(IF(F13="E",(G13*2),G13)))</f>
        <v>0</v>
      </c>
      <c r="J13" s="229" t="e">
        <f t="shared" ref="J13:J26" si="0">I13/$G$6</f>
        <v>#DIV/0!</v>
      </c>
      <c r="K13" s="230"/>
      <c r="L13" s="231"/>
      <c r="M13" s="232">
        <f>(E13*K13)+(G13*L13)</f>
        <v>0</v>
      </c>
      <c r="N13" s="233"/>
      <c r="O13" s="234"/>
      <c r="P13" s="235" t="str">
        <f>IF(M13=0,"",(N13*(1-O13))/M13)</f>
        <v/>
      </c>
      <c r="Q13" s="236" t="str">
        <f>IF(P13="","",IF(P13&lt;=8,"Ja","Nein"))</f>
        <v/>
      </c>
      <c r="R13" s="237"/>
      <c r="S13" s="212"/>
    </row>
    <row r="14" spans="1:19" x14ac:dyDescent="0.2">
      <c r="A14" s="223"/>
      <c r="B14" s="608"/>
      <c r="C14" s="609"/>
      <c r="D14" s="224"/>
      <c r="E14" s="225"/>
      <c r="F14" s="226"/>
      <c r="G14" s="225"/>
      <c r="H14" s="227">
        <f t="shared" ref="H14:H30" si="1">E14+G14</f>
        <v>0</v>
      </c>
      <c r="I14" s="228">
        <f t="shared" ref="I14:I30" si="2">IF(D14="E",(E14*2)+(IF(F14="E",(G14*2),G14)),E14+(IF(F14="E",(G14*2),G14)))</f>
        <v>0</v>
      </c>
      <c r="J14" s="229" t="e">
        <f t="shared" si="0"/>
        <v>#DIV/0!</v>
      </c>
      <c r="K14" s="230"/>
      <c r="L14" s="231"/>
      <c r="M14" s="232">
        <f t="shared" ref="M14:M30" si="3">(E14*K14)+(G14*L14)</f>
        <v>0</v>
      </c>
      <c r="N14" s="233"/>
      <c r="O14" s="234"/>
      <c r="P14" s="235" t="str">
        <f t="shared" ref="P14:P30" si="4">IF(M14=0,"",(N14*(1-O14))/M14)</f>
        <v/>
      </c>
      <c r="Q14" s="236" t="str">
        <f t="shared" ref="Q14:Q30" si="5">IF(P14="","",IF(P14&lt;=8,"Ja","Nein"))</f>
        <v/>
      </c>
      <c r="R14" s="238"/>
      <c r="S14" s="212"/>
    </row>
    <row r="15" spans="1:19" x14ac:dyDescent="0.2">
      <c r="A15" s="223"/>
      <c r="B15" s="608"/>
      <c r="C15" s="609"/>
      <c r="D15" s="224"/>
      <c r="E15" s="225"/>
      <c r="F15" s="226"/>
      <c r="G15" s="225"/>
      <c r="H15" s="227">
        <f t="shared" si="1"/>
        <v>0</v>
      </c>
      <c r="I15" s="228">
        <f t="shared" si="2"/>
        <v>0</v>
      </c>
      <c r="J15" s="229" t="e">
        <f t="shared" si="0"/>
        <v>#DIV/0!</v>
      </c>
      <c r="K15" s="230"/>
      <c r="L15" s="231"/>
      <c r="M15" s="232">
        <f t="shared" si="3"/>
        <v>0</v>
      </c>
      <c r="N15" s="233"/>
      <c r="O15" s="234"/>
      <c r="P15" s="235" t="str">
        <f t="shared" si="4"/>
        <v/>
      </c>
      <c r="Q15" s="236" t="str">
        <f t="shared" si="5"/>
        <v/>
      </c>
      <c r="R15" s="238"/>
      <c r="S15" s="212"/>
    </row>
    <row r="16" spans="1:19" x14ac:dyDescent="0.2">
      <c r="A16" s="223"/>
      <c r="B16" s="608"/>
      <c r="C16" s="609"/>
      <c r="D16" s="224"/>
      <c r="E16" s="225"/>
      <c r="F16" s="226"/>
      <c r="G16" s="225"/>
      <c r="H16" s="227">
        <f t="shared" si="1"/>
        <v>0</v>
      </c>
      <c r="I16" s="228">
        <f t="shared" si="2"/>
        <v>0</v>
      </c>
      <c r="J16" s="229" t="e">
        <f t="shared" si="0"/>
        <v>#DIV/0!</v>
      </c>
      <c r="K16" s="230"/>
      <c r="L16" s="231"/>
      <c r="M16" s="232">
        <f t="shared" si="3"/>
        <v>0</v>
      </c>
      <c r="N16" s="233"/>
      <c r="O16" s="234"/>
      <c r="P16" s="235" t="str">
        <f t="shared" si="4"/>
        <v/>
      </c>
      <c r="Q16" s="236" t="str">
        <f t="shared" si="5"/>
        <v/>
      </c>
      <c r="R16" s="238"/>
      <c r="S16" s="212"/>
    </row>
    <row r="17" spans="1:19" x14ac:dyDescent="0.2">
      <c r="A17" s="223"/>
      <c r="B17" s="608"/>
      <c r="C17" s="609"/>
      <c r="D17" s="224"/>
      <c r="E17" s="225"/>
      <c r="F17" s="226"/>
      <c r="G17" s="225"/>
      <c r="H17" s="227">
        <f t="shared" si="1"/>
        <v>0</v>
      </c>
      <c r="I17" s="228">
        <f t="shared" si="2"/>
        <v>0</v>
      </c>
      <c r="J17" s="229" t="e">
        <f t="shared" si="0"/>
        <v>#DIV/0!</v>
      </c>
      <c r="K17" s="230"/>
      <c r="L17" s="231"/>
      <c r="M17" s="232">
        <f t="shared" si="3"/>
        <v>0</v>
      </c>
      <c r="N17" s="233"/>
      <c r="O17" s="234"/>
      <c r="P17" s="235" t="str">
        <f t="shared" si="4"/>
        <v/>
      </c>
      <c r="Q17" s="236" t="str">
        <f t="shared" si="5"/>
        <v/>
      </c>
      <c r="R17" s="238"/>
      <c r="S17" s="212"/>
    </row>
    <row r="18" spans="1:19" x14ac:dyDescent="0.2">
      <c r="A18" s="223"/>
      <c r="B18" s="239"/>
      <c r="C18" s="240"/>
      <c r="D18" s="224"/>
      <c r="E18" s="225"/>
      <c r="F18" s="226"/>
      <c r="G18" s="225"/>
      <c r="H18" s="227">
        <f t="shared" si="1"/>
        <v>0</v>
      </c>
      <c r="I18" s="228">
        <f t="shared" si="2"/>
        <v>0</v>
      </c>
      <c r="J18" s="229" t="e">
        <f t="shared" si="0"/>
        <v>#DIV/0!</v>
      </c>
      <c r="K18" s="230"/>
      <c r="L18" s="231"/>
      <c r="M18" s="232">
        <f t="shared" si="3"/>
        <v>0</v>
      </c>
      <c r="N18" s="233"/>
      <c r="O18" s="234"/>
      <c r="P18" s="235" t="str">
        <f t="shared" si="4"/>
        <v/>
      </c>
      <c r="Q18" s="236" t="str">
        <f t="shared" si="5"/>
        <v/>
      </c>
      <c r="R18" s="238"/>
      <c r="S18" s="212"/>
    </row>
    <row r="19" spans="1:19" x14ac:dyDescent="0.2">
      <c r="A19" s="223"/>
      <c r="B19" s="239"/>
      <c r="C19" s="240"/>
      <c r="D19" s="224"/>
      <c r="E19" s="225"/>
      <c r="F19" s="226"/>
      <c r="G19" s="225"/>
      <c r="H19" s="227">
        <f t="shared" si="1"/>
        <v>0</v>
      </c>
      <c r="I19" s="228">
        <f t="shared" si="2"/>
        <v>0</v>
      </c>
      <c r="J19" s="229" t="e">
        <f t="shared" si="0"/>
        <v>#DIV/0!</v>
      </c>
      <c r="K19" s="230"/>
      <c r="L19" s="231"/>
      <c r="M19" s="232">
        <f t="shared" si="3"/>
        <v>0</v>
      </c>
      <c r="N19" s="233"/>
      <c r="O19" s="234"/>
      <c r="P19" s="235" t="str">
        <f t="shared" si="4"/>
        <v/>
      </c>
      <c r="Q19" s="236" t="str">
        <f t="shared" si="5"/>
        <v/>
      </c>
      <c r="R19" s="238"/>
      <c r="S19" s="212"/>
    </row>
    <row r="20" spans="1:19" x14ac:dyDescent="0.2">
      <c r="A20" s="223"/>
      <c r="B20" s="608"/>
      <c r="C20" s="609"/>
      <c r="D20" s="224"/>
      <c r="E20" s="225"/>
      <c r="F20" s="226"/>
      <c r="G20" s="225"/>
      <c r="H20" s="227">
        <f t="shared" si="1"/>
        <v>0</v>
      </c>
      <c r="I20" s="228">
        <f t="shared" si="2"/>
        <v>0</v>
      </c>
      <c r="J20" s="229" t="e">
        <f t="shared" si="0"/>
        <v>#DIV/0!</v>
      </c>
      <c r="K20" s="230"/>
      <c r="L20" s="231"/>
      <c r="M20" s="232">
        <f t="shared" si="3"/>
        <v>0</v>
      </c>
      <c r="N20" s="233"/>
      <c r="O20" s="234"/>
      <c r="P20" s="235" t="str">
        <f t="shared" si="4"/>
        <v/>
      </c>
      <c r="Q20" s="236" t="str">
        <f t="shared" si="5"/>
        <v/>
      </c>
      <c r="R20" s="238"/>
      <c r="S20" s="212"/>
    </row>
    <row r="21" spans="1:19" x14ac:dyDescent="0.2">
      <c r="A21" s="223"/>
      <c r="B21" s="608"/>
      <c r="C21" s="609"/>
      <c r="D21" s="224"/>
      <c r="E21" s="225"/>
      <c r="F21" s="226"/>
      <c r="G21" s="225"/>
      <c r="H21" s="227">
        <f t="shared" si="1"/>
        <v>0</v>
      </c>
      <c r="I21" s="228">
        <f t="shared" si="2"/>
        <v>0</v>
      </c>
      <c r="J21" s="229" t="e">
        <f t="shared" si="0"/>
        <v>#DIV/0!</v>
      </c>
      <c r="K21" s="230"/>
      <c r="L21" s="231"/>
      <c r="M21" s="232">
        <f t="shared" si="3"/>
        <v>0</v>
      </c>
      <c r="N21" s="233"/>
      <c r="O21" s="234"/>
      <c r="P21" s="235" t="str">
        <f t="shared" si="4"/>
        <v/>
      </c>
      <c r="Q21" s="236" t="str">
        <f t="shared" si="5"/>
        <v/>
      </c>
      <c r="R21" s="238"/>
      <c r="S21" s="212"/>
    </row>
    <row r="22" spans="1:19" x14ac:dyDescent="0.2">
      <c r="A22" s="223"/>
      <c r="B22" s="608"/>
      <c r="C22" s="609"/>
      <c r="D22" s="224"/>
      <c r="E22" s="225"/>
      <c r="F22" s="226"/>
      <c r="G22" s="225"/>
      <c r="H22" s="227">
        <f t="shared" si="1"/>
        <v>0</v>
      </c>
      <c r="I22" s="228">
        <f t="shared" si="2"/>
        <v>0</v>
      </c>
      <c r="J22" s="229" t="e">
        <f t="shared" si="0"/>
        <v>#DIV/0!</v>
      </c>
      <c r="K22" s="230"/>
      <c r="L22" s="231"/>
      <c r="M22" s="232">
        <f t="shared" si="3"/>
        <v>0</v>
      </c>
      <c r="N22" s="233"/>
      <c r="O22" s="234"/>
      <c r="P22" s="235" t="str">
        <f t="shared" si="4"/>
        <v/>
      </c>
      <c r="Q22" s="236" t="str">
        <f t="shared" si="5"/>
        <v/>
      </c>
      <c r="R22" s="238"/>
      <c r="S22" s="212"/>
    </row>
    <row r="23" spans="1:19" x14ac:dyDescent="0.2">
      <c r="A23" s="223"/>
      <c r="B23" s="608"/>
      <c r="C23" s="609"/>
      <c r="D23" s="224"/>
      <c r="E23" s="225"/>
      <c r="F23" s="226"/>
      <c r="G23" s="225"/>
      <c r="H23" s="227">
        <f t="shared" si="1"/>
        <v>0</v>
      </c>
      <c r="I23" s="228">
        <f t="shared" si="2"/>
        <v>0</v>
      </c>
      <c r="J23" s="229" t="e">
        <f t="shared" si="0"/>
        <v>#DIV/0!</v>
      </c>
      <c r="K23" s="230"/>
      <c r="L23" s="231"/>
      <c r="M23" s="232">
        <f t="shared" si="3"/>
        <v>0</v>
      </c>
      <c r="N23" s="233"/>
      <c r="O23" s="234"/>
      <c r="P23" s="235" t="str">
        <f t="shared" si="4"/>
        <v/>
      </c>
      <c r="Q23" s="236" t="str">
        <f t="shared" si="5"/>
        <v/>
      </c>
      <c r="R23" s="238"/>
      <c r="S23" s="212"/>
    </row>
    <row r="24" spans="1:19" x14ac:dyDescent="0.2">
      <c r="A24" s="223"/>
      <c r="B24" s="608"/>
      <c r="C24" s="609"/>
      <c r="D24" s="224"/>
      <c r="E24" s="225"/>
      <c r="F24" s="226"/>
      <c r="G24" s="225"/>
      <c r="H24" s="227">
        <f t="shared" si="1"/>
        <v>0</v>
      </c>
      <c r="I24" s="228">
        <f t="shared" si="2"/>
        <v>0</v>
      </c>
      <c r="J24" s="229" t="e">
        <f t="shared" si="0"/>
        <v>#DIV/0!</v>
      </c>
      <c r="K24" s="230"/>
      <c r="L24" s="231"/>
      <c r="M24" s="232">
        <f t="shared" si="3"/>
        <v>0</v>
      </c>
      <c r="N24" s="233"/>
      <c r="O24" s="234"/>
      <c r="P24" s="235" t="str">
        <f t="shared" si="4"/>
        <v/>
      </c>
      <c r="Q24" s="236" t="str">
        <f t="shared" si="5"/>
        <v/>
      </c>
      <c r="R24" s="238"/>
      <c r="S24" s="212"/>
    </row>
    <row r="25" spans="1:19" x14ac:dyDescent="0.2">
      <c r="A25" s="223"/>
      <c r="B25" s="608"/>
      <c r="C25" s="609"/>
      <c r="D25" s="224"/>
      <c r="E25" s="225"/>
      <c r="F25" s="226"/>
      <c r="G25" s="225"/>
      <c r="H25" s="227">
        <f t="shared" si="1"/>
        <v>0</v>
      </c>
      <c r="I25" s="228">
        <f t="shared" si="2"/>
        <v>0</v>
      </c>
      <c r="J25" s="229" t="e">
        <f t="shared" si="0"/>
        <v>#DIV/0!</v>
      </c>
      <c r="K25" s="230"/>
      <c r="L25" s="231"/>
      <c r="M25" s="232">
        <f t="shared" si="3"/>
        <v>0</v>
      </c>
      <c r="N25" s="233"/>
      <c r="O25" s="234"/>
      <c r="P25" s="235" t="str">
        <f t="shared" si="4"/>
        <v/>
      </c>
      <c r="Q25" s="236" t="str">
        <f t="shared" si="5"/>
        <v/>
      </c>
      <c r="R25" s="238"/>
      <c r="S25" s="212"/>
    </row>
    <row r="26" spans="1:19" x14ac:dyDescent="0.2">
      <c r="A26" s="223"/>
      <c r="B26" s="608"/>
      <c r="C26" s="609"/>
      <c r="D26" s="224"/>
      <c r="E26" s="225"/>
      <c r="F26" s="226"/>
      <c r="G26" s="225"/>
      <c r="H26" s="227">
        <f t="shared" si="1"/>
        <v>0</v>
      </c>
      <c r="I26" s="228">
        <f t="shared" si="2"/>
        <v>0</v>
      </c>
      <c r="J26" s="229" t="e">
        <f t="shared" si="0"/>
        <v>#DIV/0!</v>
      </c>
      <c r="K26" s="230"/>
      <c r="L26" s="231"/>
      <c r="M26" s="232">
        <f t="shared" si="3"/>
        <v>0</v>
      </c>
      <c r="N26" s="233"/>
      <c r="O26" s="234"/>
      <c r="P26" s="235" t="str">
        <f t="shared" si="4"/>
        <v/>
      </c>
      <c r="Q26" s="236" t="str">
        <f t="shared" si="5"/>
        <v/>
      </c>
      <c r="R26" s="238"/>
      <c r="S26" s="212"/>
    </row>
    <row r="27" spans="1:19" x14ac:dyDescent="0.2">
      <c r="A27" s="223"/>
      <c r="B27" s="608"/>
      <c r="C27" s="609"/>
      <c r="D27" s="224"/>
      <c r="E27" s="225"/>
      <c r="F27" s="226"/>
      <c r="G27" s="225"/>
      <c r="H27" s="227">
        <f t="shared" si="1"/>
        <v>0</v>
      </c>
      <c r="I27" s="228">
        <f t="shared" si="2"/>
        <v>0</v>
      </c>
      <c r="J27" s="229" t="e">
        <f>I27/$G$6</f>
        <v>#DIV/0!</v>
      </c>
      <c r="K27" s="230"/>
      <c r="L27" s="231"/>
      <c r="M27" s="232">
        <f t="shared" si="3"/>
        <v>0</v>
      </c>
      <c r="N27" s="233"/>
      <c r="O27" s="234"/>
      <c r="P27" s="235" t="str">
        <f t="shared" si="4"/>
        <v/>
      </c>
      <c r="Q27" s="236" t="str">
        <f t="shared" si="5"/>
        <v/>
      </c>
      <c r="R27" s="238"/>
      <c r="S27" s="212"/>
    </row>
    <row r="28" spans="1:19" x14ac:dyDescent="0.2">
      <c r="A28" s="223"/>
      <c r="B28" s="608"/>
      <c r="C28" s="609"/>
      <c r="D28" s="224"/>
      <c r="E28" s="225"/>
      <c r="F28" s="226"/>
      <c r="G28" s="225"/>
      <c r="H28" s="227">
        <f t="shared" si="1"/>
        <v>0</v>
      </c>
      <c r="I28" s="228">
        <f t="shared" si="2"/>
        <v>0</v>
      </c>
      <c r="J28" s="229" t="e">
        <f>I28/$G$6</f>
        <v>#DIV/0!</v>
      </c>
      <c r="K28" s="230"/>
      <c r="L28" s="231"/>
      <c r="M28" s="232">
        <f t="shared" si="3"/>
        <v>0</v>
      </c>
      <c r="N28" s="233"/>
      <c r="O28" s="234"/>
      <c r="P28" s="235" t="str">
        <f t="shared" si="4"/>
        <v/>
      </c>
      <c r="Q28" s="236" t="str">
        <f t="shared" si="5"/>
        <v/>
      </c>
      <c r="R28" s="238"/>
      <c r="S28" s="212"/>
    </row>
    <row r="29" spans="1:19" x14ac:dyDescent="0.2">
      <c r="A29" s="223"/>
      <c r="B29" s="608"/>
      <c r="C29" s="609"/>
      <c r="D29" s="224"/>
      <c r="E29" s="225"/>
      <c r="F29" s="226"/>
      <c r="G29" s="225"/>
      <c r="H29" s="227">
        <f t="shared" si="1"/>
        <v>0</v>
      </c>
      <c r="I29" s="228">
        <f t="shared" si="2"/>
        <v>0</v>
      </c>
      <c r="J29" s="229" t="e">
        <f>I29/$G$6</f>
        <v>#DIV/0!</v>
      </c>
      <c r="K29" s="230"/>
      <c r="L29" s="231"/>
      <c r="M29" s="232">
        <f t="shared" si="3"/>
        <v>0</v>
      </c>
      <c r="N29" s="233"/>
      <c r="O29" s="234"/>
      <c r="P29" s="235" t="str">
        <f t="shared" si="4"/>
        <v/>
      </c>
      <c r="Q29" s="236" t="str">
        <f t="shared" si="5"/>
        <v/>
      </c>
      <c r="R29" s="238"/>
      <c r="S29" s="212"/>
    </row>
    <row r="30" spans="1:19" x14ac:dyDescent="0.2">
      <c r="A30" s="241"/>
      <c r="B30" s="610"/>
      <c r="C30" s="611"/>
      <c r="D30" s="242"/>
      <c r="E30" s="243"/>
      <c r="F30" s="244"/>
      <c r="G30" s="243"/>
      <c r="H30" s="245">
        <f t="shared" si="1"/>
        <v>0</v>
      </c>
      <c r="I30" s="246">
        <f t="shared" si="2"/>
        <v>0</v>
      </c>
      <c r="J30" s="247" t="e">
        <f>I30/$G$6</f>
        <v>#DIV/0!</v>
      </c>
      <c r="K30" s="248"/>
      <c r="L30" s="249"/>
      <c r="M30" s="250">
        <f t="shared" si="3"/>
        <v>0</v>
      </c>
      <c r="N30" s="251"/>
      <c r="O30" s="252"/>
      <c r="P30" s="253" t="str">
        <f t="shared" si="4"/>
        <v/>
      </c>
      <c r="Q30" s="254" t="str">
        <f t="shared" si="5"/>
        <v/>
      </c>
      <c r="R30" s="255"/>
      <c r="S30" s="212"/>
    </row>
    <row r="31" spans="1:19" x14ac:dyDescent="0.2">
      <c r="A31" s="256"/>
      <c r="B31" s="612"/>
      <c r="C31" s="613"/>
      <c r="D31" s="257"/>
      <c r="E31" s="258"/>
      <c r="F31" s="259"/>
      <c r="G31" s="258"/>
      <c r="H31" s="258"/>
      <c r="I31" s="258"/>
      <c r="J31" s="260"/>
      <c r="K31" s="261"/>
      <c r="L31" s="261"/>
      <c r="M31" s="258"/>
      <c r="N31" s="258"/>
      <c r="O31" s="260"/>
      <c r="P31" s="262"/>
      <c r="Q31" s="263"/>
      <c r="R31" s="264"/>
      <c r="S31" s="264"/>
    </row>
    <row r="32" spans="1:19" x14ac:dyDescent="0.2">
      <c r="A32" s="602" t="s">
        <v>146</v>
      </c>
      <c r="B32" s="603"/>
      <c r="C32" s="603"/>
      <c r="D32" s="603"/>
      <c r="E32" s="603"/>
      <c r="F32" s="603"/>
      <c r="G32" s="265"/>
      <c r="H32" s="266">
        <f>SUM(H13:H30)</f>
        <v>0</v>
      </c>
      <c r="I32" s="267">
        <f>SUM(I13:I30)</f>
        <v>0</v>
      </c>
      <c r="J32" s="268" t="e">
        <f>SUM(J13:J30)</f>
        <v>#DIV/0!</v>
      </c>
      <c r="K32" s="269"/>
      <c r="L32" s="270"/>
      <c r="M32" s="271"/>
      <c r="N32" s="267"/>
      <c r="O32" s="272"/>
      <c r="P32" s="273"/>
      <c r="Q32" s="274"/>
      <c r="R32" s="275"/>
      <c r="S32" s="264"/>
    </row>
    <row r="33" spans="1:19" x14ac:dyDescent="0.2">
      <c r="A33" s="602" t="s">
        <v>147</v>
      </c>
      <c r="B33" s="603"/>
      <c r="C33" s="603"/>
      <c r="D33" s="603"/>
      <c r="E33" s="603"/>
      <c r="F33" s="603"/>
      <c r="G33" s="265"/>
      <c r="H33" s="266">
        <f>(SUMIF(P13:P30,"&lt;8",H13:H30))</f>
        <v>0</v>
      </c>
      <c r="I33" s="276">
        <f>(SUMIF(P13:P30,"&lt;8",I13:I30))</f>
        <v>0</v>
      </c>
      <c r="J33" s="277">
        <f>(SUMIF(P13:P30,"&lt;8",J13:J30))</f>
        <v>0</v>
      </c>
      <c r="K33" s="269"/>
      <c r="L33" s="270"/>
      <c r="M33" s="271"/>
      <c r="N33" s="267"/>
      <c r="O33" s="272"/>
      <c r="P33" s="273"/>
      <c r="Q33" s="274"/>
      <c r="R33" s="275"/>
      <c r="S33" s="264"/>
    </row>
    <row r="34" spans="1:19" x14ac:dyDescent="0.2">
      <c r="A34" s="602" t="s">
        <v>148</v>
      </c>
      <c r="B34" s="603"/>
      <c r="C34" s="603"/>
      <c r="D34" s="603"/>
      <c r="E34" s="603"/>
      <c r="F34" s="604"/>
      <c r="G34" s="278"/>
      <c r="H34" s="271">
        <f>(SUMIF(R13:R30,"=Ja",H13:H30))</f>
        <v>0</v>
      </c>
      <c r="I34" s="267">
        <f>(SUMIF(R13:R30,"=Ja",I13:I30))</f>
        <v>0</v>
      </c>
      <c r="J34" s="279">
        <f>(SUMIF(R13:R30,"=Ja",J13:J30))</f>
        <v>0</v>
      </c>
      <c r="K34" s="269"/>
      <c r="L34" s="270"/>
      <c r="M34" s="271"/>
      <c r="N34" s="267"/>
      <c r="O34" s="272"/>
      <c r="P34" s="273"/>
      <c r="Q34" s="274"/>
      <c r="R34" s="275"/>
      <c r="S34" s="264"/>
    </row>
    <row r="35" spans="1:19" x14ac:dyDescent="0.2">
      <c r="A35" s="280"/>
      <c r="B35" s="281"/>
      <c r="C35" s="281"/>
      <c r="D35" s="281"/>
      <c r="E35" s="281"/>
      <c r="F35" s="281"/>
      <c r="G35" s="276"/>
      <c r="H35" s="276"/>
      <c r="I35" s="276"/>
      <c r="J35" s="282"/>
      <c r="K35" s="283"/>
      <c r="L35" s="283"/>
      <c r="M35" s="276"/>
      <c r="N35" s="276"/>
      <c r="O35" s="282"/>
      <c r="P35" s="284"/>
      <c r="Q35" s="263"/>
      <c r="R35" s="285"/>
      <c r="S35" s="264"/>
    </row>
    <row r="36" spans="1:19" x14ac:dyDescent="0.2">
      <c r="A36" s="602" t="s">
        <v>149</v>
      </c>
      <c r="B36" s="603"/>
      <c r="C36" s="603"/>
      <c r="D36" s="286"/>
      <c r="E36" s="287"/>
      <c r="F36" s="288"/>
      <c r="G36" s="276"/>
      <c r="H36" s="276"/>
      <c r="I36" s="276"/>
      <c r="J36" s="289" t="s">
        <v>150</v>
      </c>
      <c r="K36" s="290" t="s">
        <v>151</v>
      </c>
      <c r="L36" s="283"/>
      <c r="M36" s="276"/>
      <c r="N36" s="276"/>
      <c r="O36" s="282"/>
      <c r="P36" s="291"/>
      <c r="Q36" s="292"/>
      <c r="R36" s="293"/>
      <c r="S36" s="264"/>
    </row>
    <row r="37" spans="1:19" x14ac:dyDescent="0.2">
      <c r="A37" s="602"/>
      <c r="B37" s="603"/>
      <c r="C37" s="603"/>
      <c r="D37" s="294"/>
      <c r="E37" s="287"/>
      <c r="F37" s="288"/>
      <c r="G37" s="276"/>
      <c r="H37" s="276"/>
      <c r="I37" s="276"/>
      <c r="J37" s="295" t="s">
        <v>152</v>
      </c>
      <c r="K37" s="296" t="s">
        <v>153</v>
      </c>
      <c r="L37" s="283"/>
      <c r="M37" s="276"/>
      <c r="N37" s="276"/>
      <c r="O37" s="282"/>
      <c r="P37" s="291"/>
      <c r="Q37" s="297"/>
      <c r="R37" s="298"/>
      <c r="S37" s="264"/>
    </row>
    <row r="38" spans="1:19" x14ac:dyDescent="0.2">
      <c r="A38" s="299"/>
      <c r="B38" s="300"/>
      <c r="C38" s="301"/>
      <c r="D38" s="302"/>
      <c r="E38" s="303"/>
      <c r="F38" s="304"/>
      <c r="G38" s="303"/>
      <c r="H38" s="303"/>
      <c r="I38" s="303"/>
      <c r="J38" s="305"/>
      <c r="K38" s="306"/>
      <c r="L38" s="306"/>
      <c r="M38" s="303"/>
      <c r="N38" s="303"/>
      <c r="O38" s="305"/>
      <c r="P38" s="307"/>
      <c r="Q38" s="308"/>
      <c r="R38" s="309"/>
      <c r="S38" s="309"/>
    </row>
    <row r="39" spans="1:19" x14ac:dyDescent="0.2">
      <c r="A39" s="605" t="s">
        <v>154</v>
      </c>
      <c r="B39" s="606"/>
      <c r="C39" s="606"/>
      <c r="D39" s="606"/>
      <c r="E39" s="606"/>
      <c r="F39" s="606"/>
      <c r="G39" s="606"/>
      <c r="H39" s="606"/>
      <c r="I39" s="606"/>
      <c r="J39" s="606"/>
      <c r="K39" s="606"/>
      <c r="L39" s="606"/>
      <c r="M39" s="606"/>
      <c r="N39" s="606"/>
      <c r="O39" s="606"/>
      <c r="P39" s="606"/>
      <c r="Q39" s="310"/>
      <c r="R39" s="311"/>
      <c r="S39" s="311"/>
    </row>
    <row r="40" spans="1:19" x14ac:dyDescent="0.2">
      <c r="A40" s="312" t="s">
        <v>155</v>
      </c>
      <c r="B40" s="313"/>
      <c r="C40" s="313"/>
      <c r="D40" s="313"/>
      <c r="E40" s="313"/>
      <c r="F40" s="313"/>
      <c r="G40" s="313"/>
      <c r="H40" s="313"/>
      <c r="I40" s="313"/>
      <c r="J40" s="313"/>
      <c r="K40" s="313"/>
      <c r="L40" s="313"/>
      <c r="M40" s="313"/>
      <c r="N40" s="313"/>
      <c r="O40" s="313"/>
      <c r="P40" s="313"/>
      <c r="Q40" s="314"/>
      <c r="R40" s="311"/>
      <c r="S40" s="311"/>
    </row>
    <row r="41" spans="1:19" x14ac:dyDescent="0.2">
      <c r="A41" s="311"/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4"/>
      <c r="R41" s="311"/>
      <c r="S41" s="311"/>
    </row>
    <row r="42" spans="1:19" x14ac:dyDescent="0.2">
      <c r="A42" s="315" t="s">
        <v>156</v>
      </c>
      <c r="B42" s="315"/>
      <c r="C42" s="607"/>
      <c r="D42" s="607"/>
      <c r="E42" s="607"/>
      <c r="F42" s="607"/>
      <c r="G42" s="315"/>
      <c r="H42" s="315"/>
      <c r="I42" s="315"/>
      <c r="J42" s="315" t="s">
        <v>157</v>
      </c>
      <c r="K42" s="316"/>
      <c r="L42" s="607"/>
      <c r="M42" s="607"/>
      <c r="N42" s="607"/>
      <c r="O42" s="607"/>
      <c r="P42" s="317"/>
      <c r="Q42" s="318"/>
      <c r="R42" s="315"/>
      <c r="S42" s="315"/>
    </row>
    <row r="43" spans="1:19" x14ac:dyDescent="0.2">
      <c r="A43" s="179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80"/>
      <c r="R43" s="179"/>
      <c r="S43" s="179"/>
    </row>
    <row r="44" spans="1:19" x14ac:dyDescent="0.2">
      <c r="A44" s="179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80"/>
      <c r="R44" s="179"/>
      <c r="S44" s="179"/>
    </row>
    <row r="45" spans="1:19" x14ac:dyDescent="0.2">
      <c r="A45" s="179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80"/>
      <c r="R45" s="179"/>
      <c r="S45" s="179"/>
    </row>
    <row r="46" spans="1:19" x14ac:dyDescent="0.2">
      <c r="A46" s="179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80"/>
      <c r="R46" s="179"/>
      <c r="S46" s="179"/>
    </row>
    <row r="47" spans="1:19" x14ac:dyDescent="0.2">
      <c r="A47" s="179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80"/>
      <c r="R47" s="179"/>
      <c r="S47" s="179"/>
    </row>
    <row r="48" spans="1:19" x14ac:dyDescent="0.2">
      <c r="A48" s="179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80"/>
      <c r="R48" s="179"/>
      <c r="S48" s="179"/>
    </row>
    <row r="49" spans="1:19" x14ac:dyDescent="0.2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80"/>
      <c r="R49" s="179"/>
      <c r="S49" s="179"/>
    </row>
    <row r="50" spans="1:19" x14ac:dyDescent="0.2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80"/>
      <c r="R50" s="179"/>
      <c r="S50" s="179"/>
    </row>
    <row r="51" spans="1:19" x14ac:dyDescent="0.2">
      <c r="A51" s="179"/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80"/>
      <c r="R51" s="179"/>
      <c r="S51" s="179"/>
    </row>
  </sheetData>
  <sheetProtection password="CC3D" sheet="1" objects="1" scenarios="1"/>
  <mergeCells count="42">
    <mergeCell ref="G5:H5"/>
    <mergeCell ref="G6:H6"/>
    <mergeCell ref="B8:C8"/>
    <mergeCell ref="D8:J8"/>
    <mergeCell ref="K8:L8"/>
    <mergeCell ref="Q8:Q9"/>
    <mergeCell ref="B9:C9"/>
    <mergeCell ref="D9:H9"/>
    <mergeCell ref="I9:J9"/>
    <mergeCell ref="K9:L9"/>
    <mergeCell ref="N9:O9"/>
    <mergeCell ref="N8:O8"/>
    <mergeCell ref="B21:C21"/>
    <mergeCell ref="B10:C10"/>
    <mergeCell ref="D10:E10"/>
    <mergeCell ref="F10:G10"/>
    <mergeCell ref="B11:C11"/>
    <mergeCell ref="B12:C12"/>
    <mergeCell ref="B13:C13"/>
    <mergeCell ref="B14:C14"/>
    <mergeCell ref="B15:C15"/>
    <mergeCell ref="B16:C16"/>
    <mergeCell ref="B17:C17"/>
    <mergeCell ref="B20:C20"/>
    <mergeCell ref="A33:F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A32:F32"/>
    <mergeCell ref="A34:F34"/>
    <mergeCell ref="A36:C36"/>
    <mergeCell ref="A37:C37"/>
    <mergeCell ref="A39:P39"/>
    <mergeCell ref="C42:F42"/>
    <mergeCell ref="L42:O42"/>
  </mergeCells>
  <conditionalFormatting sqref="J34">
    <cfRule type="cellIs" dxfId="3" priority="1" stopIfTrue="1" operator="greaterThanOrEqual">
      <formula>0.15</formula>
    </cfRule>
    <cfRule type="cellIs" dxfId="2" priority="2" stopIfTrue="1" operator="lessThan">
      <formula>0.15</formula>
    </cfRule>
  </conditionalFormatting>
  <dataValidations count="2">
    <dataValidation type="list" allowBlank="1" showInputMessage="1" showErrorMessage="1" sqref="D13:D30 F13:F30">
      <formula1>"W,E"</formula1>
    </dataValidation>
    <dataValidation type="list" allowBlank="1" showErrorMessage="1" errorTitle="Falsche Eingabe" error="Geben Sie &quot;Ja&quot; ein, wenn die Massnahme ausgeführt werden soll und &quot;Nein&quot;, falls darauf verzichtet wird." sqref="R13:R30">
      <formula1>"Ja,Nein"</formula1>
    </dataValidation>
  </dataValidations>
  <pageMargins left="0.70866141732283472" right="0.70866141732283472" top="0.78740157480314965" bottom="0.78740157480314965" header="0.31496062992125984" footer="0.31496062992125984"/>
  <pageSetup paperSize="9" scale="77" orientation="landscape" r:id="rId1"/>
  <headerFooter>
    <oddFooter>&amp;L&amp;8Energieverbrauchsanalyse ARA&amp;C&amp;8&amp;F&amp;R&amp;8&amp;D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zoomScaleNormal="100" workbookViewId="0">
      <selection activeCell="C48" sqref="C48"/>
    </sheetView>
  </sheetViews>
  <sheetFormatPr baseColWidth="10" defaultRowHeight="15" x14ac:dyDescent="0.2"/>
  <cols>
    <col min="1" max="1" width="3.109375" customWidth="1"/>
    <col min="2" max="2" width="3.5546875" customWidth="1"/>
    <col min="3" max="3" width="8.44140625" customWidth="1"/>
    <col min="4" max="4" width="3.77734375" customWidth="1"/>
    <col min="5" max="5" width="5.5546875" customWidth="1"/>
    <col min="6" max="6" width="5.44140625" customWidth="1"/>
    <col min="7" max="7" width="5.6640625" customWidth="1"/>
    <col min="8" max="8" width="6.21875" customWidth="1"/>
    <col min="9" max="9" width="6.77734375" customWidth="1"/>
    <col min="10" max="10" width="6.5546875" customWidth="1"/>
    <col min="11" max="11" width="7.33203125" customWidth="1"/>
    <col min="12" max="12" width="7.44140625" customWidth="1"/>
    <col min="13" max="13" width="9.5546875" customWidth="1"/>
    <col min="14" max="14" width="5.77734375" customWidth="1"/>
    <col min="15" max="15" width="6.33203125" customWidth="1"/>
    <col min="16" max="16" width="13.21875" customWidth="1"/>
  </cols>
  <sheetData>
    <row r="1" spans="1:17" x14ac:dyDescent="0.2">
      <c r="A1" s="24" t="s">
        <v>158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74"/>
      <c r="N1" s="175"/>
      <c r="O1" s="175"/>
      <c r="P1" s="27">
        <f>Titelblatt!G12</f>
        <v>0</v>
      </c>
      <c r="Q1" s="25"/>
    </row>
    <row r="2" spans="1:17" x14ac:dyDescent="0.2">
      <c r="A2" s="24" t="s">
        <v>159</v>
      </c>
      <c r="B2" s="25"/>
      <c r="C2" s="28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9"/>
      <c r="P2" s="168" t="str">
        <f>Titelblatt!G31</f>
        <v>XX.XX.2016</v>
      </c>
      <c r="Q2" s="25"/>
    </row>
    <row r="3" spans="1:17" x14ac:dyDescent="0.2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9"/>
    </row>
    <row r="4" spans="1:17" x14ac:dyDescent="0.2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</row>
    <row r="5" spans="1:17" x14ac:dyDescent="0.2">
      <c r="A5" s="181" t="s">
        <v>107</v>
      </c>
      <c r="B5" s="181" t="s">
        <v>108</v>
      </c>
      <c r="C5" s="179"/>
      <c r="D5" s="179"/>
      <c r="E5" s="179"/>
      <c r="F5" s="179"/>
      <c r="G5" s="633">
        <f>'Formular B'!$J$28</f>
        <v>0</v>
      </c>
      <c r="H5" s="634"/>
      <c r="I5" s="181" t="s">
        <v>109</v>
      </c>
      <c r="J5" s="179"/>
      <c r="K5" s="182" t="s">
        <v>110</v>
      </c>
      <c r="L5" s="179"/>
      <c r="M5" s="179"/>
      <c r="N5" s="179"/>
      <c r="O5" s="179"/>
      <c r="P5" s="179"/>
      <c r="Q5" s="179"/>
    </row>
    <row r="6" spans="1:17" x14ac:dyDescent="0.2">
      <c r="A6" s="181" t="s">
        <v>111</v>
      </c>
      <c r="B6" s="181" t="s">
        <v>112</v>
      </c>
      <c r="C6" s="181"/>
      <c r="D6" s="181"/>
      <c r="E6" s="181"/>
      <c r="F6" s="181"/>
      <c r="G6" s="633">
        <f>'Formular B'!$J$19+(2*('Formular B'!$J$25))</f>
        <v>0</v>
      </c>
      <c r="H6" s="634"/>
      <c r="I6" s="181" t="s">
        <v>109</v>
      </c>
      <c r="J6" s="181"/>
      <c r="K6" s="183" t="s">
        <v>113</v>
      </c>
      <c r="L6" s="181"/>
      <c r="M6" s="181"/>
      <c r="N6" s="181"/>
      <c r="O6" s="181"/>
      <c r="P6" s="181"/>
      <c r="Q6" s="181"/>
    </row>
    <row r="7" spans="1:17" x14ac:dyDescent="0.2">
      <c r="A7" s="181"/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</row>
    <row r="8" spans="1:17" x14ac:dyDescent="0.2">
      <c r="A8" s="185" t="s">
        <v>16</v>
      </c>
      <c r="B8" s="635" t="s">
        <v>160</v>
      </c>
      <c r="C8" s="508"/>
      <c r="D8" s="636" t="s">
        <v>115</v>
      </c>
      <c r="E8" s="637"/>
      <c r="F8" s="637"/>
      <c r="G8" s="637"/>
      <c r="H8" s="637"/>
      <c r="I8" s="637"/>
      <c r="J8" s="637"/>
      <c r="K8" s="638" t="s">
        <v>116</v>
      </c>
      <c r="L8" s="637"/>
      <c r="M8" s="186" t="s">
        <v>117</v>
      </c>
      <c r="N8" s="632" t="s">
        <v>118</v>
      </c>
      <c r="O8" s="552"/>
      <c r="P8" s="186" t="s">
        <v>119</v>
      </c>
      <c r="Q8" s="184"/>
    </row>
    <row r="9" spans="1:17" x14ac:dyDescent="0.2">
      <c r="A9" s="187"/>
      <c r="B9" s="625"/>
      <c r="C9" s="626"/>
      <c r="D9" s="627" t="s">
        <v>122</v>
      </c>
      <c r="E9" s="628"/>
      <c r="F9" s="628"/>
      <c r="G9" s="628"/>
      <c r="H9" s="561"/>
      <c r="I9" s="627" t="s">
        <v>123</v>
      </c>
      <c r="J9" s="628"/>
      <c r="K9" s="629"/>
      <c r="L9" s="630"/>
      <c r="M9" s="188"/>
      <c r="N9" s="627"/>
      <c r="O9" s="631"/>
      <c r="P9" s="189"/>
      <c r="Q9" s="190"/>
    </row>
    <row r="10" spans="1:17" x14ac:dyDescent="0.2">
      <c r="A10" s="191"/>
      <c r="B10" s="614"/>
      <c r="C10" s="615"/>
      <c r="D10" s="616" t="s">
        <v>124</v>
      </c>
      <c r="E10" s="617"/>
      <c r="F10" s="618" t="s">
        <v>125</v>
      </c>
      <c r="G10" s="617"/>
      <c r="H10" s="192" t="s">
        <v>126</v>
      </c>
      <c r="I10" s="193" t="s">
        <v>126</v>
      </c>
      <c r="J10" s="194" t="s">
        <v>91</v>
      </c>
      <c r="K10" s="195" t="s">
        <v>127</v>
      </c>
      <c r="L10" s="194" t="s">
        <v>128</v>
      </c>
      <c r="M10" s="196" t="s">
        <v>126</v>
      </c>
      <c r="N10" s="193" t="s">
        <v>126</v>
      </c>
      <c r="O10" s="192" t="s">
        <v>129</v>
      </c>
      <c r="P10" s="197"/>
      <c r="Q10" s="200"/>
    </row>
    <row r="11" spans="1:17" x14ac:dyDescent="0.2">
      <c r="A11" s="201"/>
      <c r="B11" s="619"/>
      <c r="C11" s="620"/>
      <c r="D11" s="202" t="s">
        <v>130</v>
      </c>
      <c r="E11" s="203" t="s">
        <v>65</v>
      </c>
      <c r="F11" s="203" t="s">
        <v>130</v>
      </c>
      <c r="G11" s="203" t="s">
        <v>65</v>
      </c>
      <c r="H11" s="204" t="s">
        <v>65</v>
      </c>
      <c r="I11" s="205" t="s">
        <v>65</v>
      </c>
      <c r="J11" s="206" t="s">
        <v>92</v>
      </c>
      <c r="K11" s="207" t="s">
        <v>131</v>
      </c>
      <c r="L11" s="202" t="s">
        <v>131</v>
      </c>
      <c r="M11" s="208" t="s">
        <v>132</v>
      </c>
      <c r="N11" s="205" t="s">
        <v>133</v>
      </c>
      <c r="O11" s="209" t="s">
        <v>92</v>
      </c>
      <c r="P11" s="210" t="s">
        <v>134</v>
      </c>
      <c r="Q11" s="212"/>
    </row>
    <row r="12" spans="1:17" x14ac:dyDescent="0.2">
      <c r="A12" s="213"/>
      <c r="B12" s="621"/>
      <c r="C12" s="622"/>
      <c r="D12" s="214"/>
      <c r="E12" s="215" t="s">
        <v>135</v>
      </c>
      <c r="F12" s="215"/>
      <c r="G12" s="215" t="s">
        <v>136</v>
      </c>
      <c r="H12" s="216" t="s">
        <v>137</v>
      </c>
      <c r="I12" s="217" t="s">
        <v>138</v>
      </c>
      <c r="J12" s="218" t="s">
        <v>139</v>
      </c>
      <c r="K12" s="219" t="s">
        <v>140</v>
      </c>
      <c r="L12" s="218" t="s">
        <v>141</v>
      </c>
      <c r="M12" s="220" t="s">
        <v>161</v>
      </c>
      <c r="N12" s="217" t="s">
        <v>143</v>
      </c>
      <c r="O12" s="221" t="s">
        <v>144</v>
      </c>
      <c r="P12" s="220" t="s">
        <v>145</v>
      </c>
      <c r="Q12" s="222"/>
    </row>
    <row r="13" spans="1:17" x14ac:dyDescent="0.2">
      <c r="A13" s="654" t="s">
        <v>162</v>
      </c>
      <c r="B13" s="655"/>
      <c r="C13" s="656"/>
      <c r="D13" s="319"/>
      <c r="E13" s="320"/>
      <c r="F13" s="321"/>
      <c r="G13" s="320"/>
      <c r="H13" s="322"/>
      <c r="I13" s="323"/>
      <c r="J13" s="324"/>
      <c r="K13" s="325"/>
      <c r="L13" s="326"/>
      <c r="M13" s="327"/>
      <c r="N13" s="323"/>
      <c r="O13" s="328"/>
      <c r="P13" s="329"/>
      <c r="Q13" s="264"/>
    </row>
    <row r="14" spans="1:17" x14ac:dyDescent="0.2">
      <c r="A14" s="223"/>
      <c r="B14" s="608"/>
      <c r="C14" s="609"/>
      <c r="D14" s="224"/>
      <c r="E14" s="225"/>
      <c r="F14" s="226"/>
      <c r="G14" s="225"/>
      <c r="H14" s="227">
        <f t="shared" ref="H14:H21" si="0">E14+G14</f>
        <v>0</v>
      </c>
      <c r="I14" s="228">
        <f t="shared" ref="I14:I21" si="1">IF(D14="E",(E14*2)+(IF(F14="E",(G14*2),G14)),E14+(IF(F14="E",(G14*2),G14)))</f>
        <v>0</v>
      </c>
      <c r="J14" s="229" t="e">
        <f t="shared" ref="J14:J21" si="2">I14/$G$6</f>
        <v>#DIV/0!</v>
      </c>
      <c r="K14" s="330"/>
      <c r="L14" s="331"/>
      <c r="M14" s="232">
        <f t="shared" ref="M14:M21" si="3">(E14*K14)+(G14*L14)</f>
        <v>0</v>
      </c>
      <c r="N14" s="233"/>
      <c r="O14" s="234"/>
      <c r="P14" s="235" t="str">
        <f>IF(M14=0,"",(N14*(1-O14))/M14)</f>
        <v/>
      </c>
      <c r="Q14" s="212"/>
    </row>
    <row r="15" spans="1:17" x14ac:dyDescent="0.2">
      <c r="A15" s="223"/>
      <c r="B15" s="608"/>
      <c r="C15" s="609"/>
      <c r="D15" s="224"/>
      <c r="E15" s="225"/>
      <c r="F15" s="226"/>
      <c r="G15" s="225"/>
      <c r="H15" s="227">
        <f>E15+G15</f>
        <v>0</v>
      </c>
      <c r="I15" s="228">
        <f t="shared" si="1"/>
        <v>0</v>
      </c>
      <c r="J15" s="229" t="e">
        <f t="shared" si="2"/>
        <v>#DIV/0!</v>
      </c>
      <c r="K15" s="330"/>
      <c r="L15" s="331"/>
      <c r="M15" s="232">
        <f t="shared" si="3"/>
        <v>0</v>
      </c>
      <c r="N15" s="233"/>
      <c r="O15" s="234"/>
      <c r="P15" s="235" t="str">
        <f t="shared" ref="P15:P21" si="4">IF(M15=0,"",(N15*(1-O15))/M15)</f>
        <v/>
      </c>
      <c r="Q15" s="212"/>
    </row>
    <row r="16" spans="1:17" x14ac:dyDescent="0.2">
      <c r="A16" s="223"/>
      <c r="B16" s="608"/>
      <c r="C16" s="609"/>
      <c r="D16" s="224"/>
      <c r="E16" s="225"/>
      <c r="F16" s="226"/>
      <c r="G16" s="225"/>
      <c r="H16" s="227">
        <f t="shared" si="0"/>
        <v>0</v>
      </c>
      <c r="I16" s="228">
        <f t="shared" si="1"/>
        <v>0</v>
      </c>
      <c r="J16" s="229" t="e">
        <f t="shared" si="2"/>
        <v>#DIV/0!</v>
      </c>
      <c r="K16" s="330"/>
      <c r="L16" s="331"/>
      <c r="M16" s="232">
        <f t="shared" si="3"/>
        <v>0</v>
      </c>
      <c r="N16" s="233"/>
      <c r="O16" s="234"/>
      <c r="P16" s="235" t="str">
        <f t="shared" si="4"/>
        <v/>
      </c>
      <c r="Q16" s="212"/>
    </row>
    <row r="17" spans="1:17" x14ac:dyDescent="0.2">
      <c r="A17" s="223"/>
      <c r="B17" s="608"/>
      <c r="C17" s="609"/>
      <c r="D17" s="224"/>
      <c r="E17" s="225"/>
      <c r="F17" s="226"/>
      <c r="G17" s="225"/>
      <c r="H17" s="227">
        <f t="shared" si="0"/>
        <v>0</v>
      </c>
      <c r="I17" s="228">
        <f t="shared" si="1"/>
        <v>0</v>
      </c>
      <c r="J17" s="229" t="e">
        <f t="shared" si="2"/>
        <v>#DIV/0!</v>
      </c>
      <c r="K17" s="330"/>
      <c r="L17" s="331"/>
      <c r="M17" s="232">
        <f t="shared" si="3"/>
        <v>0</v>
      </c>
      <c r="N17" s="233"/>
      <c r="O17" s="234"/>
      <c r="P17" s="235" t="str">
        <f t="shared" si="4"/>
        <v/>
      </c>
      <c r="Q17" s="212"/>
    </row>
    <row r="18" spans="1:17" x14ac:dyDescent="0.2">
      <c r="A18" s="223"/>
      <c r="B18" s="608"/>
      <c r="C18" s="609"/>
      <c r="D18" s="224"/>
      <c r="E18" s="225"/>
      <c r="F18" s="226"/>
      <c r="G18" s="225"/>
      <c r="H18" s="227">
        <f t="shared" si="0"/>
        <v>0</v>
      </c>
      <c r="I18" s="228">
        <f t="shared" si="1"/>
        <v>0</v>
      </c>
      <c r="J18" s="229" t="e">
        <f t="shared" si="2"/>
        <v>#DIV/0!</v>
      </c>
      <c r="K18" s="330"/>
      <c r="L18" s="331"/>
      <c r="M18" s="232">
        <f t="shared" si="3"/>
        <v>0</v>
      </c>
      <c r="N18" s="233"/>
      <c r="O18" s="234"/>
      <c r="P18" s="235" t="str">
        <f t="shared" si="4"/>
        <v/>
      </c>
      <c r="Q18" s="212"/>
    </row>
    <row r="19" spans="1:17" x14ac:dyDescent="0.2">
      <c r="A19" s="223"/>
      <c r="B19" s="608"/>
      <c r="C19" s="609"/>
      <c r="D19" s="224"/>
      <c r="E19" s="225"/>
      <c r="F19" s="226"/>
      <c r="G19" s="225"/>
      <c r="H19" s="227">
        <f t="shared" si="0"/>
        <v>0</v>
      </c>
      <c r="I19" s="228">
        <f t="shared" si="1"/>
        <v>0</v>
      </c>
      <c r="J19" s="229" t="e">
        <f t="shared" si="2"/>
        <v>#DIV/0!</v>
      </c>
      <c r="K19" s="330"/>
      <c r="L19" s="331"/>
      <c r="M19" s="232">
        <f t="shared" si="3"/>
        <v>0</v>
      </c>
      <c r="N19" s="233"/>
      <c r="O19" s="234"/>
      <c r="P19" s="235" t="str">
        <f t="shared" si="4"/>
        <v/>
      </c>
      <c r="Q19" s="212"/>
    </row>
    <row r="20" spans="1:17" x14ac:dyDescent="0.2">
      <c r="A20" s="223"/>
      <c r="B20" s="608"/>
      <c r="C20" s="609"/>
      <c r="D20" s="224"/>
      <c r="E20" s="225"/>
      <c r="F20" s="226"/>
      <c r="G20" s="225"/>
      <c r="H20" s="227">
        <f t="shared" si="0"/>
        <v>0</v>
      </c>
      <c r="I20" s="228">
        <f t="shared" si="1"/>
        <v>0</v>
      </c>
      <c r="J20" s="229" t="e">
        <f t="shared" si="2"/>
        <v>#DIV/0!</v>
      </c>
      <c r="K20" s="330"/>
      <c r="L20" s="331"/>
      <c r="M20" s="232">
        <f t="shared" si="3"/>
        <v>0</v>
      </c>
      <c r="N20" s="233"/>
      <c r="O20" s="234"/>
      <c r="P20" s="235" t="str">
        <f t="shared" si="4"/>
        <v/>
      </c>
      <c r="Q20" s="212"/>
    </row>
    <row r="21" spans="1:17" x14ac:dyDescent="0.2">
      <c r="A21" s="241"/>
      <c r="B21" s="610"/>
      <c r="C21" s="611"/>
      <c r="D21" s="242"/>
      <c r="E21" s="243"/>
      <c r="F21" s="244"/>
      <c r="G21" s="243"/>
      <c r="H21" s="245">
        <f t="shared" si="0"/>
        <v>0</v>
      </c>
      <c r="I21" s="246">
        <f t="shared" si="1"/>
        <v>0</v>
      </c>
      <c r="J21" s="247" t="e">
        <f t="shared" si="2"/>
        <v>#DIV/0!</v>
      </c>
      <c r="K21" s="332"/>
      <c r="L21" s="333"/>
      <c r="M21" s="250">
        <f t="shared" si="3"/>
        <v>0</v>
      </c>
      <c r="N21" s="251"/>
      <c r="O21" s="252"/>
      <c r="P21" s="235" t="str">
        <f t="shared" si="4"/>
        <v/>
      </c>
      <c r="Q21" s="212"/>
    </row>
    <row r="22" spans="1:17" x14ac:dyDescent="0.2">
      <c r="A22" s="334"/>
      <c r="B22" s="651"/>
      <c r="C22" s="652"/>
      <c r="D22" s="294"/>
      <c r="E22" s="276"/>
      <c r="F22" s="288"/>
      <c r="G22" s="276"/>
      <c r="H22" s="276"/>
      <c r="I22" s="276"/>
      <c r="J22" s="282"/>
      <c r="K22" s="283"/>
      <c r="L22" s="283"/>
      <c r="M22" s="276"/>
      <c r="N22" s="276"/>
      <c r="O22" s="282"/>
      <c r="P22" s="291"/>
      <c r="Q22" s="264"/>
    </row>
    <row r="23" spans="1:17" x14ac:dyDescent="0.2">
      <c r="A23" s="602" t="s">
        <v>163</v>
      </c>
      <c r="B23" s="603"/>
      <c r="C23" s="603"/>
      <c r="D23" s="603"/>
      <c r="E23" s="603"/>
      <c r="F23" s="603"/>
      <c r="G23" s="266"/>
      <c r="H23" s="271">
        <f>SUM(H14:H21)</f>
        <v>0</v>
      </c>
      <c r="I23" s="335">
        <f>SUM(I14:I21)</f>
        <v>0</v>
      </c>
      <c r="J23" s="336" t="e">
        <f>SUM(J14:J21)</f>
        <v>#DIV/0!</v>
      </c>
      <c r="K23" s="269"/>
      <c r="L23" s="270"/>
      <c r="M23" s="271"/>
      <c r="N23" s="267"/>
      <c r="O23" s="272"/>
      <c r="P23" s="273"/>
      <c r="Q23" s="264"/>
    </row>
    <row r="24" spans="1:17" x14ac:dyDescent="0.2">
      <c r="A24" s="286"/>
      <c r="B24" s="281"/>
      <c r="C24" s="281"/>
      <c r="D24" s="294"/>
      <c r="E24" s="276"/>
      <c r="F24" s="288"/>
      <c r="G24" s="276"/>
      <c r="H24" s="276"/>
      <c r="I24" s="276"/>
      <c r="J24" s="282"/>
      <c r="K24" s="283"/>
      <c r="L24" s="283"/>
      <c r="M24" s="276"/>
      <c r="N24" s="276"/>
      <c r="O24" s="282"/>
      <c r="P24" s="291"/>
      <c r="Q24" s="285"/>
    </row>
    <row r="25" spans="1:17" x14ac:dyDescent="0.2">
      <c r="A25" s="602" t="s">
        <v>148</v>
      </c>
      <c r="B25" s="603"/>
      <c r="C25" s="603"/>
      <c r="D25" s="603"/>
      <c r="E25" s="603"/>
      <c r="F25" s="603"/>
      <c r="G25" s="266"/>
      <c r="H25" s="271">
        <f>'Formular D'!H34</f>
        <v>0</v>
      </c>
      <c r="I25" s="276">
        <f>'Formular D'!I34</f>
        <v>0</v>
      </c>
      <c r="J25" s="336">
        <f>'Formular D'!J34</f>
        <v>0</v>
      </c>
      <c r="K25" s="269"/>
      <c r="L25" s="270"/>
      <c r="M25" s="271"/>
      <c r="N25" s="267"/>
      <c r="O25" s="272"/>
      <c r="P25" s="273"/>
      <c r="Q25" s="264"/>
    </row>
    <row r="26" spans="1:17" x14ac:dyDescent="0.2">
      <c r="A26" s="337"/>
      <c r="B26" s="338"/>
      <c r="C26" s="338"/>
      <c r="D26" s="339"/>
      <c r="E26" s="340"/>
      <c r="F26" s="341"/>
      <c r="G26" s="340"/>
      <c r="H26" s="340"/>
      <c r="I26" s="340"/>
      <c r="J26" s="342"/>
      <c r="K26" s="343"/>
      <c r="L26" s="343"/>
      <c r="M26" s="340"/>
      <c r="N26" s="340"/>
      <c r="O26" s="342"/>
      <c r="P26" s="344"/>
      <c r="Q26" s="264"/>
    </row>
    <row r="27" spans="1:17" x14ac:dyDescent="0.2">
      <c r="A27" s="602" t="s">
        <v>164</v>
      </c>
      <c r="B27" s="603"/>
      <c r="C27" s="603"/>
      <c r="D27" s="603"/>
      <c r="E27" s="603"/>
      <c r="F27" s="603"/>
      <c r="G27" s="653"/>
      <c r="H27" s="335">
        <f>SUM(H23:H25)</f>
        <v>0</v>
      </c>
      <c r="I27" s="271">
        <f>SUM(I23:I25)</f>
        <v>0</v>
      </c>
      <c r="J27" s="345" t="e">
        <f>SUM(J23:J25)</f>
        <v>#DIV/0!</v>
      </c>
      <c r="K27" s="346"/>
      <c r="L27" s="283"/>
      <c r="M27" s="276"/>
      <c r="N27" s="276"/>
      <c r="O27" s="282"/>
      <c r="P27" s="347"/>
      <c r="Q27" s="264"/>
    </row>
    <row r="28" spans="1:17" x14ac:dyDescent="0.2">
      <c r="A28" s="348"/>
      <c r="B28" s="349"/>
      <c r="C28" s="349"/>
      <c r="D28" s="350"/>
      <c r="E28" s="351"/>
      <c r="F28" s="352"/>
      <c r="G28" s="351"/>
      <c r="H28" s="351"/>
      <c r="I28" s="351"/>
      <c r="J28" s="282"/>
      <c r="K28" s="283"/>
      <c r="L28" s="283"/>
      <c r="M28" s="276"/>
      <c r="N28" s="276"/>
      <c r="O28" s="282"/>
      <c r="P28" s="291"/>
      <c r="Q28" s="285"/>
    </row>
    <row r="29" spans="1:17" x14ac:dyDescent="0.2">
      <c r="A29" s="602" t="s">
        <v>149</v>
      </c>
      <c r="B29" s="603"/>
      <c r="C29" s="603"/>
      <c r="D29" s="286"/>
      <c r="E29" s="353"/>
      <c r="F29" s="288"/>
      <c r="G29" s="276"/>
      <c r="H29" s="276"/>
      <c r="I29" s="276"/>
      <c r="J29" s="282" t="s">
        <v>165</v>
      </c>
      <c r="K29" s="354" t="s">
        <v>166</v>
      </c>
      <c r="L29" s="283"/>
      <c r="M29" s="276"/>
      <c r="N29" s="276"/>
      <c r="O29" s="282"/>
      <c r="P29" s="347"/>
      <c r="Q29" s="264"/>
    </row>
    <row r="30" spans="1:17" x14ac:dyDescent="0.2">
      <c r="A30" s="602"/>
      <c r="B30" s="603"/>
      <c r="C30" s="603"/>
      <c r="D30" s="294"/>
      <c r="E30" s="276"/>
      <c r="F30" s="288"/>
      <c r="G30" s="276"/>
      <c r="H30" s="276"/>
      <c r="I30" s="276"/>
      <c r="J30" s="282" t="s">
        <v>167</v>
      </c>
      <c r="K30" s="355" t="s">
        <v>168</v>
      </c>
      <c r="L30" s="283"/>
      <c r="M30" s="276"/>
      <c r="N30" s="276"/>
      <c r="O30" s="282"/>
      <c r="P30" s="347"/>
      <c r="Q30" s="264"/>
    </row>
    <row r="31" spans="1:17" x14ac:dyDescent="0.2">
      <c r="A31" s="356"/>
      <c r="B31" s="357"/>
      <c r="C31" s="357"/>
      <c r="D31" s="302"/>
      <c r="E31" s="303"/>
      <c r="F31" s="304"/>
      <c r="G31" s="303"/>
      <c r="H31" s="303"/>
      <c r="I31" s="303"/>
      <c r="J31" s="305"/>
      <c r="K31" s="306"/>
      <c r="L31" s="306"/>
      <c r="M31" s="303"/>
      <c r="N31" s="303"/>
      <c r="O31" s="305"/>
      <c r="P31" s="307"/>
      <c r="Q31" s="309"/>
    </row>
    <row r="32" spans="1:17" x14ac:dyDescent="0.2">
      <c r="A32" s="356" t="s">
        <v>169</v>
      </c>
      <c r="B32" s="357"/>
      <c r="C32" s="357"/>
      <c r="D32" s="302"/>
      <c r="E32" s="303"/>
      <c r="F32" s="304"/>
      <c r="G32" s="303"/>
      <c r="H32" s="303"/>
      <c r="I32" s="303"/>
      <c r="J32" s="305"/>
      <c r="K32" s="306"/>
      <c r="L32" s="306"/>
      <c r="M32" s="303"/>
      <c r="N32" s="303"/>
      <c r="O32" s="305"/>
      <c r="P32" s="307"/>
      <c r="Q32" s="309"/>
    </row>
    <row r="33" spans="1:17" x14ac:dyDescent="0.2">
      <c r="A33" s="641"/>
      <c r="B33" s="642"/>
      <c r="C33" s="642"/>
      <c r="D33" s="642"/>
      <c r="E33" s="642"/>
      <c r="F33" s="642"/>
      <c r="G33" s="642"/>
      <c r="H33" s="642"/>
      <c r="I33" s="642"/>
      <c r="J33" s="642"/>
      <c r="K33" s="642"/>
      <c r="L33" s="642"/>
      <c r="M33" s="642"/>
      <c r="N33" s="642"/>
      <c r="O33" s="642"/>
      <c r="P33" s="643"/>
      <c r="Q33" s="309"/>
    </row>
    <row r="34" spans="1:17" x14ac:dyDescent="0.2">
      <c r="A34" s="644"/>
      <c r="B34" s="645"/>
      <c r="C34" s="645"/>
      <c r="D34" s="645"/>
      <c r="E34" s="645"/>
      <c r="F34" s="645"/>
      <c r="G34" s="645"/>
      <c r="H34" s="645"/>
      <c r="I34" s="645"/>
      <c r="J34" s="645"/>
      <c r="K34" s="645"/>
      <c r="L34" s="645"/>
      <c r="M34" s="645"/>
      <c r="N34" s="645"/>
      <c r="O34" s="645"/>
      <c r="P34" s="646"/>
      <c r="Q34" s="309"/>
    </row>
    <row r="35" spans="1:17" x14ac:dyDescent="0.2">
      <c r="A35" s="647"/>
      <c r="B35" s="645"/>
      <c r="C35" s="645"/>
      <c r="D35" s="645"/>
      <c r="E35" s="645"/>
      <c r="F35" s="645"/>
      <c r="G35" s="645"/>
      <c r="H35" s="645"/>
      <c r="I35" s="645"/>
      <c r="J35" s="645"/>
      <c r="K35" s="645"/>
      <c r="L35" s="645"/>
      <c r="M35" s="645"/>
      <c r="N35" s="645"/>
      <c r="O35" s="645"/>
      <c r="P35" s="646"/>
      <c r="Q35" s="309"/>
    </row>
    <row r="36" spans="1:17" x14ac:dyDescent="0.2">
      <c r="A36" s="647"/>
      <c r="B36" s="645"/>
      <c r="C36" s="645"/>
      <c r="D36" s="645"/>
      <c r="E36" s="645"/>
      <c r="F36" s="645"/>
      <c r="G36" s="645"/>
      <c r="H36" s="645"/>
      <c r="I36" s="645"/>
      <c r="J36" s="645"/>
      <c r="K36" s="645"/>
      <c r="L36" s="645"/>
      <c r="M36" s="645"/>
      <c r="N36" s="645"/>
      <c r="O36" s="645"/>
      <c r="P36" s="646"/>
      <c r="Q36" s="309"/>
    </row>
    <row r="37" spans="1:17" x14ac:dyDescent="0.2">
      <c r="A37" s="648"/>
      <c r="B37" s="649"/>
      <c r="C37" s="649"/>
      <c r="D37" s="649"/>
      <c r="E37" s="649"/>
      <c r="F37" s="649"/>
      <c r="G37" s="649"/>
      <c r="H37" s="649"/>
      <c r="I37" s="649"/>
      <c r="J37" s="649"/>
      <c r="K37" s="649"/>
      <c r="L37" s="649"/>
      <c r="M37" s="649"/>
      <c r="N37" s="649"/>
      <c r="O37" s="649"/>
      <c r="P37" s="650"/>
      <c r="Q37" s="309"/>
    </row>
    <row r="38" spans="1:17" x14ac:dyDescent="0.2">
      <c r="A38" s="299"/>
      <c r="B38" s="300"/>
      <c r="C38" s="301"/>
      <c r="D38" s="302"/>
      <c r="E38" s="303"/>
      <c r="F38" s="304"/>
      <c r="G38" s="303"/>
      <c r="H38" s="303"/>
      <c r="I38" s="303"/>
      <c r="J38" s="305"/>
      <c r="K38" s="306"/>
      <c r="L38" s="306"/>
      <c r="M38" s="303"/>
      <c r="N38" s="303"/>
      <c r="O38" s="305"/>
      <c r="P38" s="307"/>
      <c r="Q38" s="309"/>
    </row>
    <row r="39" spans="1:17" x14ac:dyDescent="0.2">
      <c r="A39" s="605" t="s">
        <v>170</v>
      </c>
      <c r="B39" s="606"/>
      <c r="C39" s="606"/>
      <c r="D39" s="606"/>
      <c r="E39" s="606"/>
      <c r="F39" s="606"/>
      <c r="G39" s="606"/>
      <c r="H39" s="606"/>
      <c r="I39" s="606"/>
      <c r="J39" s="606"/>
      <c r="K39" s="606"/>
      <c r="L39" s="606"/>
      <c r="M39" s="606"/>
      <c r="N39" s="606"/>
      <c r="O39" s="606"/>
      <c r="P39" s="606"/>
      <c r="Q39" s="311"/>
    </row>
    <row r="40" spans="1:17" x14ac:dyDescent="0.2">
      <c r="A40" s="639" t="s">
        <v>171</v>
      </c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311"/>
    </row>
    <row r="41" spans="1:17" x14ac:dyDescent="0.2">
      <c r="A41" s="639" t="s">
        <v>172</v>
      </c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311"/>
    </row>
    <row r="42" spans="1:17" x14ac:dyDescent="0.2">
      <c r="A42" s="639" t="s">
        <v>173</v>
      </c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311"/>
    </row>
    <row r="43" spans="1:17" x14ac:dyDescent="0.2">
      <c r="A43" s="311"/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1"/>
    </row>
    <row r="44" spans="1:17" x14ac:dyDescent="0.2">
      <c r="A44" s="315" t="s">
        <v>156</v>
      </c>
      <c r="B44" s="315"/>
      <c r="C44" s="607"/>
      <c r="D44" s="607"/>
      <c r="E44" s="607"/>
      <c r="F44" s="607"/>
      <c r="G44" s="315"/>
      <c r="H44" s="315"/>
      <c r="I44" s="315"/>
      <c r="J44" s="315" t="s">
        <v>157</v>
      </c>
      <c r="K44" s="316"/>
      <c r="L44" s="607"/>
      <c r="M44" s="607"/>
      <c r="N44" s="607"/>
      <c r="O44" s="607"/>
      <c r="P44" s="317"/>
      <c r="Q44" s="315"/>
    </row>
    <row r="45" spans="1:17" x14ac:dyDescent="0.2">
      <c r="A45" s="181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</row>
    <row r="46" spans="1:17" x14ac:dyDescent="0.2">
      <c r="A46" s="179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</row>
    <row r="47" spans="1:17" x14ac:dyDescent="0.2">
      <c r="A47" s="179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</row>
    <row r="48" spans="1:17" x14ac:dyDescent="0.2">
      <c r="A48" s="179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</row>
    <row r="49" spans="1:17" x14ac:dyDescent="0.2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</row>
    <row r="50" spans="1:17" x14ac:dyDescent="0.2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</row>
  </sheetData>
  <sheetProtection password="CC3D" sheet="1" objects="1" scenarios="1"/>
  <mergeCells count="38">
    <mergeCell ref="N9:O9"/>
    <mergeCell ref="B10:C10"/>
    <mergeCell ref="D10:E10"/>
    <mergeCell ref="F10:G10"/>
    <mergeCell ref="G5:H5"/>
    <mergeCell ref="G6:H6"/>
    <mergeCell ref="B8:C8"/>
    <mergeCell ref="D8:J8"/>
    <mergeCell ref="K8:L8"/>
    <mergeCell ref="N8:O8"/>
    <mergeCell ref="B16:C16"/>
    <mergeCell ref="B9:C9"/>
    <mergeCell ref="D9:H9"/>
    <mergeCell ref="I9:J9"/>
    <mergeCell ref="K9:L9"/>
    <mergeCell ref="B11:C11"/>
    <mergeCell ref="B12:C12"/>
    <mergeCell ref="A13:C13"/>
    <mergeCell ref="B14:C14"/>
    <mergeCell ref="B15:C15"/>
    <mergeCell ref="A33:P37"/>
    <mergeCell ref="B17:C17"/>
    <mergeCell ref="B18:C18"/>
    <mergeCell ref="B19:C19"/>
    <mergeCell ref="B20:C20"/>
    <mergeCell ref="B21:C21"/>
    <mergeCell ref="B22:C22"/>
    <mergeCell ref="A23:F23"/>
    <mergeCell ref="A25:F25"/>
    <mergeCell ref="A27:G27"/>
    <mergeCell ref="A29:C29"/>
    <mergeCell ref="A30:C30"/>
    <mergeCell ref="A39:P39"/>
    <mergeCell ref="A40:P40"/>
    <mergeCell ref="A41:P41"/>
    <mergeCell ref="A42:P42"/>
    <mergeCell ref="C44:F44"/>
    <mergeCell ref="L44:O44"/>
  </mergeCells>
  <conditionalFormatting sqref="J27">
    <cfRule type="cellIs" dxfId="1" priority="1" stopIfTrue="1" operator="greaterThanOrEqual">
      <formula>0.15</formula>
    </cfRule>
    <cfRule type="cellIs" dxfId="0" priority="2" stopIfTrue="1" operator="lessThan">
      <formula>0.15</formula>
    </cfRule>
  </conditionalFormatting>
  <dataValidations count="1">
    <dataValidation type="list" allowBlank="1" showInputMessage="1" showErrorMessage="1" sqref="D14:D21 F14:F21">
      <formula1>"W,E"</formula1>
    </dataValidation>
  </dataValidations>
  <pageMargins left="0.70866141732283472" right="0.70866141732283472" top="0.78740157480314965" bottom="0.78740157480314965" header="0.31496062992125984" footer="0.31496062992125984"/>
  <pageSetup paperSize="9" scale="73" orientation="landscape" r:id="rId1"/>
  <headerFooter>
    <oddFooter>&amp;L&amp;8Energieverbrauchsanalyse ARA&amp;C&amp;8&amp;F&amp;R&amp;8&amp;D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Titelblatt</vt:lpstr>
      <vt:lpstr>Formular A</vt:lpstr>
      <vt:lpstr>Formular B</vt:lpstr>
      <vt:lpstr>Formular C</vt:lpstr>
      <vt:lpstr>Formular D</vt:lpstr>
      <vt:lpstr>Formular E</vt:lpstr>
      <vt:lpstr>Tabelle1</vt:lpstr>
      <vt:lpstr>'Formular A'!Druckbereich</vt:lpstr>
      <vt:lpstr>'Formular B'!Druckbereich</vt:lpstr>
      <vt:lpstr>'Formular C'!Druckbereich</vt:lpstr>
      <vt:lpstr>'Formular D'!Druckbereich</vt:lpstr>
      <vt:lpstr>'Formular E'!Druckbereich</vt:lpstr>
      <vt:lpstr>Titelblatt!Druckbereich</vt:lpstr>
    </vt:vector>
  </TitlesOfParts>
  <Company>Kanton Thurgau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divjah</dc:creator>
  <cp:lastModifiedBy>mrxu</cp:lastModifiedBy>
  <cp:lastPrinted>2016-01-14T11:04:47Z</cp:lastPrinted>
  <dcterms:created xsi:type="dcterms:W3CDTF">2014-11-24T13:05:22Z</dcterms:created>
  <dcterms:modified xsi:type="dcterms:W3CDTF">2016-01-14T11:06:23Z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LOCALSW@2103.100:TopLevelSubfileAddress">
    <vt:lpwstr>COO.2103.100.7.938778</vt:lpwstr>
  </property>
  <property fmtid="{D5CDD505-2E9C-101B-9397-08002B2CF9AE}" pid="3" name="FSC#FSCIBISDOCPROPS@15.1400:ObjectCOOAddress">
    <vt:lpwstr>COO.2103.100.2.5485190</vt:lpwstr>
  </property>
  <property fmtid="{D5CDD505-2E9C-101B-9397-08002B2CF9AE}" pid="4" name="FSC#FSCIBISDOCPROPS@15.1400:Container">
    <vt:lpwstr>COO.2103.100.2.5485190</vt:lpwstr>
  </property>
  <property fmtid="{D5CDD505-2E9C-101B-9397-08002B2CF9AE}" pid="5" name="FSC#FSCIBISDOCPROPS@15.1400:Objectname">
    <vt:lpwstr>EVA ARA TG Vorlage leer</vt:lpwstr>
  </property>
  <property fmtid="{D5CDD505-2E9C-101B-9397-08002B2CF9AE}" pid="6" name="FSC#FSCIBISDOCPROPS@15.1400:Subject">
    <vt:lpwstr>Nicht verfügbar</vt:lpwstr>
  </property>
  <property fmtid="{D5CDD505-2E9C-101B-9397-08002B2CF9AE}" pid="7" name="FSC#FSCIBISDOCPROPS@15.1400:Owner">
    <vt:lpwstr>Jahnke DIV, Rainer</vt:lpwstr>
  </property>
  <property fmtid="{D5CDD505-2E9C-101B-9397-08002B2CF9AE}" pid="8" name="FSC#FSCIBISDOCPROPS@15.1400:OwnerAbbreviation">
    <vt:lpwstr/>
  </property>
  <property fmtid="{D5CDD505-2E9C-101B-9397-08002B2CF9AE}" pid="9" name="FSC#FSCIBISDOCPROPS@15.1400:GroupShortName">
    <vt:lpwstr>DIVEN</vt:lpwstr>
  </property>
  <property fmtid="{D5CDD505-2E9C-101B-9397-08002B2CF9AE}" pid="10" name="FSC#FSCIBISDOCPROPS@15.1400:TopLevelSubfileName">
    <vt:lpwstr>ARA's (011)</vt:lpwstr>
  </property>
  <property fmtid="{D5CDD505-2E9C-101B-9397-08002B2CF9AE}" pid="11" name="FSC#LOCALSW@2103.100:BarCodeTopLevelSubfileTitle">
    <vt:lpwstr/>
  </property>
  <property fmtid="{D5CDD505-2E9C-101B-9397-08002B2CF9AE}" pid="12" name="FSC#FSCIBISDOCPROPS@15.1400:TopLevelSubfileNumber">
    <vt:lpwstr>11</vt:lpwstr>
  </property>
  <property fmtid="{D5CDD505-2E9C-101B-9397-08002B2CF9AE}" pid="13" name="FSC#FSCIBISDOCPROPS@15.1400:TitleSubFile">
    <vt:lpwstr>ARA's</vt:lpwstr>
  </property>
  <property fmtid="{D5CDD505-2E9C-101B-9397-08002B2CF9AE}" pid="14" name="FSC#LOCALSW@2103.100:BarCodeTitleSubFile">
    <vt:lpwstr/>
  </property>
  <property fmtid="{D5CDD505-2E9C-101B-9397-08002B2CF9AE}" pid="15" name="FSC#LOCALSW@2103.100:BarCodeOwnerSubFile">
    <vt:lpwstr/>
  </property>
  <property fmtid="{D5CDD505-2E9C-101B-9397-08002B2CF9AE}" pid="16" name="FSC#FSCIBISDOCPROPS@15.1400:TopLevelDossierName">
    <vt:lpwstr>0058/2008/DIVEN Administration</vt:lpwstr>
  </property>
  <property fmtid="{D5CDD505-2E9C-101B-9397-08002B2CF9AE}" pid="17" name="FSC#LOCALSW@2103.100:BarCodeTopLevelDossierName">
    <vt:lpwstr/>
  </property>
  <property fmtid="{D5CDD505-2E9C-101B-9397-08002B2CF9AE}" pid="18" name="FSC#FSCIBISDOCPROPS@15.1400:TopLevelDossierNumber">
    <vt:lpwstr>58</vt:lpwstr>
  </property>
  <property fmtid="{D5CDD505-2E9C-101B-9397-08002B2CF9AE}" pid="19" name="FSC#FSCIBISDOCPROPS@15.1400:TopLevelDossierYear">
    <vt:lpwstr>2008</vt:lpwstr>
  </property>
  <property fmtid="{D5CDD505-2E9C-101B-9397-08002B2CF9AE}" pid="20" name="FSC#FSCIBISDOCPROPS@15.1400:TopLevelDossierTitel">
    <vt:lpwstr>Administration</vt:lpwstr>
  </property>
  <property fmtid="{D5CDD505-2E9C-101B-9397-08002B2CF9AE}" pid="21" name="FSC#LOCALSW@2103.100:BarCodeTopLevelDossierTitel">
    <vt:lpwstr/>
  </property>
  <property fmtid="{D5CDD505-2E9C-101B-9397-08002B2CF9AE}" pid="22" name="FSC#FSCIBISDOCPROPS@15.1400:TopLevelDossierRespOrgShortname">
    <vt:lpwstr>DIVEN</vt:lpwstr>
  </property>
  <property fmtid="{D5CDD505-2E9C-101B-9397-08002B2CF9AE}" pid="23" name="FSC#FSCIBISDOCPROPS@15.1400:TopLevelDossierResponsible">
    <vt:lpwstr>Müller DIV, Martin</vt:lpwstr>
  </property>
  <property fmtid="{D5CDD505-2E9C-101B-9397-08002B2CF9AE}" pid="24" name="FSC#FSCIBISDOCPROPS@15.1400:TopLevelSubjectGroupPosNumber">
    <vt:lpwstr>02.40.03</vt:lpwstr>
  </property>
  <property fmtid="{D5CDD505-2E9C-101B-9397-08002B2CF9AE}" pid="25" name="FSC#FSCIBISDOCPROPS@15.1400:RRBNumber">
    <vt:lpwstr>Nicht verfügbar</vt:lpwstr>
  </property>
  <property fmtid="{D5CDD505-2E9C-101B-9397-08002B2CF9AE}" pid="26" name="FSC#FSCIBISDOCPROPS@15.1400:RRSessionDate">
    <vt:lpwstr>Nicht verfügbar</vt:lpwstr>
  </property>
  <property fmtid="{D5CDD505-2E9C-101B-9397-08002B2CF9AE}" pid="27" name="FSC#LOCALSW@2103.100:BarCodeDossierRef">
    <vt:lpwstr/>
  </property>
  <property fmtid="{D5CDD505-2E9C-101B-9397-08002B2CF9AE}" pid="28" name="FSC#FSCIBISDOCPROPS@15.1400:BGMName">
    <vt:lpwstr> </vt:lpwstr>
  </property>
  <property fmtid="{D5CDD505-2E9C-101B-9397-08002B2CF9AE}" pid="29" name="FSC#FSCIBISDOCPROPS@15.1400:BGMFirstName">
    <vt:lpwstr> </vt:lpwstr>
  </property>
  <property fmtid="{D5CDD505-2E9C-101B-9397-08002B2CF9AE}" pid="30" name="FSC#FSCIBISDOCPROPS@15.1400:BGMZIP">
    <vt:lpwstr> </vt:lpwstr>
  </property>
  <property fmtid="{D5CDD505-2E9C-101B-9397-08002B2CF9AE}" pid="31" name="FSC#FSCIBISDOCPROPS@15.1400:BGMBirthday">
    <vt:lpwstr> </vt:lpwstr>
  </property>
  <property fmtid="{D5CDD505-2E9C-101B-9397-08002B2CF9AE}" pid="32" name="FSC#FSCIBISDOCPROPS@15.1400:BGMDiagnose">
    <vt:lpwstr> </vt:lpwstr>
  </property>
  <property fmtid="{D5CDD505-2E9C-101B-9397-08002B2CF9AE}" pid="33" name="FSC#FSCIBISDOCPROPS@15.1400:BGMDiagnoseAdd">
    <vt:lpwstr> </vt:lpwstr>
  </property>
  <property fmtid="{D5CDD505-2E9C-101B-9397-08002B2CF9AE}" pid="34" name="FSC#FSCIBISDOCPROPS@15.1400:BGMDiagnoseDetail">
    <vt:lpwstr> </vt:lpwstr>
  </property>
  <property fmtid="{D5CDD505-2E9C-101B-9397-08002B2CF9AE}" pid="35" name="FSC#FSCIBISDOCPROPS@15.1400:CreatedAt">
    <vt:lpwstr>28.11.2014</vt:lpwstr>
  </property>
  <property fmtid="{D5CDD505-2E9C-101B-9397-08002B2CF9AE}" pid="36" name="FSC#FSCIBISDOCPROPS@15.1400:CreatedBy">
    <vt:lpwstr>Rainer Jahnke DIV</vt:lpwstr>
  </property>
  <property fmtid="{D5CDD505-2E9C-101B-9397-08002B2CF9AE}" pid="37" name="FSC#FSCIBISDOCPROPS@15.1400:ReferredBarCode">
    <vt:lpwstr/>
  </property>
  <property fmtid="{D5CDD505-2E9C-101B-9397-08002B2CF9AE}" pid="38" name="FSC#FSCIBISDOCPROPS@15.1400:DossierRef">
    <vt:lpwstr>DIVEN/02.40.03/2008/00058</vt:lpwstr>
  </property>
  <property fmtid="{D5CDD505-2E9C-101B-9397-08002B2CF9AE}" pid="39" name="FSC#COOSYSTEM@1.1:Container">
    <vt:lpwstr>COO.2103.100.2.5485190</vt:lpwstr>
  </property>
  <property fmtid="{D5CDD505-2E9C-101B-9397-08002B2CF9AE}" pid="40" name="FSC#LOCALSW@2103.100:User_Login_red">
    <vt:lpwstr>divjah@TG.CH</vt:lpwstr>
  </property>
  <property fmtid="{D5CDD505-2E9C-101B-9397-08002B2CF9AE}" pid="41" name="FSC#COOELAK@1.1001:Subject">
    <vt:lpwstr/>
  </property>
  <property fmtid="{D5CDD505-2E9C-101B-9397-08002B2CF9AE}" pid="42" name="FSC#COOELAK@1.1001:FileReference">
    <vt:lpwstr/>
  </property>
  <property fmtid="{D5CDD505-2E9C-101B-9397-08002B2CF9AE}" pid="43" name="FSC#COOELAK@1.1001:FileRefYear">
    <vt:lpwstr>2008</vt:lpwstr>
  </property>
  <property fmtid="{D5CDD505-2E9C-101B-9397-08002B2CF9AE}" pid="44" name="FSC#COOELAK@1.1001:FileRefOrdinal">
    <vt:lpwstr>58</vt:lpwstr>
  </property>
  <property fmtid="{D5CDD505-2E9C-101B-9397-08002B2CF9AE}" pid="45" name="FSC#COOELAK@1.1001:FileRefOU">
    <vt:lpwstr/>
  </property>
  <property fmtid="{D5CDD505-2E9C-101B-9397-08002B2CF9AE}" pid="46" name="FSC#COOELAK@1.1001:Organization">
    <vt:lpwstr/>
  </property>
  <property fmtid="{D5CDD505-2E9C-101B-9397-08002B2CF9AE}" pid="47" name="FSC#COOELAK@1.1001:Owner">
    <vt:lpwstr> Jahnke DIV</vt:lpwstr>
  </property>
  <property fmtid="{D5CDD505-2E9C-101B-9397-08002B2CF9AE}" pid="48" name="FSC#COOELAK@1.1001:OwnerExtension">
    <vt:lpwstr>+41 58 345 54 86</vt:lpwstr>
  </property>
  <property fmtid="{D5CDD505-2E9C-101B-9397-08002B2CF9AE}" pid="49" name="FSC#COOELAK@1.1001:OwnerFaxExtension">
    <vt:lpwstr/>
  </property>
  <property fmtid="{D5CDD505-2E9C-101B-9397-08002B2CF9AE}" pid="50" name="FSC#COOELAK@1.1001:DispatchedBy">
    <vt:lpwstr/>
  </property>
  <property fmtid="{D5CDD505-2E9C-101B-9397-08002B2CF9AE}" pid="51" name="FSC#COOELAK@1.1001:DispatchedAt">
    <vt:lpwstr/>
  </property>
  <property fmtid="{D5CDD505-2E9C-101B-9397-08002B2CF9AE}" pid="52" name="FSC#COOELAK@1.1001:ApprovedBy">
    <vt:lpwstr/>
  </property>
  <property fmtid="{D5CDD505-2E9C-101B-9397-08002B2CF9AE}" pid="53" name="FSC#COOELAK@1.1001:ApprovedAt">
    <vt:lpwstr/>
  </property>
  <property fmtid="{D5CDD505-2E9C-101B-9397-08002B2CF9AE}" pid="54" name="FSC#COOELAK@1.1001:Department">
    <vt:lpwstr>Energie (DIVEN)</vt:lpwstr>
  </property>
  <property fmtid="{D5CDD505-2E9C-101B-9397-08002B2CF9AE}" pid="55" name="FSC#COOELAK@1.1001:CreatedAt">
    <vt:lpwstr>28.11.2014</vt:lpwstr>
  </property>
  <property fmtid="{D5CDD505-2E9C-101B-9397-08002B2CF9AE}" pid="56" name="FSC#COOELAK@1.1001:OU">
    <vt:lpwstr>Energie (DIVEN)</vt:lpwstr>
  </property>
  <property fmtid="{D5CDD505-2E9C-101B-9397-08002B2CF9AE}" pid="57" name="FSC#COOELAK@1.1001:Priority">
    <vt:lpwstr/>
  </property>
  <property fmtid="{D5CDD505-2E9C-101B-9397-08002B2CF9AE}" pid="58" name="FSC#COOELAK@1.1001:ObjBarCode">
    <vt:lpwstr>*COO.2103.100.2.5485190*</vt:lpwstr>
  </property>
  <property fmtid="{D5CDD505-2E9C-101B-9397-08002B2CF9AE}" pid="59" name="FSC#COOELAK@1.1001:RefBarCode">
    <vt:lpwstr/>
  </property>
  <property fmtid="{D5CDD505-2E9C-101B-9397-08002B2CF9AE}" pid="60" name="FSC#COOELAK@1.1001:FileRefBarCode">
    <vt:lpwstr/>
  </property>
  <property fmtid="{D5CDD505-2E9C-101B-9397-08002B2CF9AE}" pid="61" name="FSC#COOELAK@1.1001:ExternalRef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/>
  </property>
  <property fmtid="{D5CDD505-2E9C-101B-9397-08002B2CF9AE}" pid="65" name="FSC#COOELAK@1.1001:ProcessResponsiblePhone">
    <vt:lpwstr/>
  </property>
  <property fmtid="{D5CDD505-2E9C-101B-9397-08002B2CF9AE}" pid="66" name="FSC#COOELAK@1.1001:ProcessResponsibleMail">
    <vt:lpwstr/>
  </property>
  <property fmtid="{D5CDD505-2E9C-101B-9397-08002B2CF9AE}" pid="67" name="FSC#COOELAK@1.1001:ProcessResponsibleFax">
    <vt:lpwstr/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02.40.03</vt:lpwstr>
  </property>
  <property fmtid="{D5CDD505-2E9C-101B-9397-08002B2CF9AE}" pid="74" name="FSC#COOELAK@1.1001:CurrentUserRolePos">
    <vt:lpwstr>Sachbearbeiter/-in</vt:lpwstr>
  </property>
  <property fmtid="{D5CDD505-2E9C-101B-9397-08002B2CF9AE}" pid="75" name="FSC#COOELAK@1.1001:CurrentUserEmail">
    <vt:lpwstr>rainer.jahnke@tg.ch</vt:lpwstr>
  </property>
  <property fmtid="{D5CDD505-2E9C-101B-9397-08002B2CF9AE}" pid="76" name="FSC#ELAKGOV@1.1001:PersonalSubjGender">
    <vt:lpwstr/>
  </property>
  <property fmtid="{D5CDD505-2E9C-101B-9397-08002B2CF9AE}" pid="77" name="FSC#ELAKGOV@1.1001:PersonalSubjFirstName">
    <vt:lpwstr/>
  </property>
  <property fmtid="{D5CDD505-2E9C-101B-9397-08002B2CF9AE}" pid="78" name="FSC#ELAKGOV@1.1001:PersonalSubjSurName">
    <vt:lpwstr/>
  </property>
  <property fmtid="{D5CDD505-2E9C-101B-9397-08002B2CF9AE}" pid="79" name="FSC#ELAKGOV@1.1001:PersonalSubjSalutation">
    <vt:lpwstr/>
  </property>
  <property fmtid="{D5CDD505-2E9C-101B-9397-08002B2CF9AE}" pid="80" name="FSC#ELAKGOV@1.1001:PersonalSubjAddress">
    <vt:lpwstr/>
  </property>
</Properties>
</file>